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629"/>
  <workbookPr showInkAnnotation="0" checkCompatibility="1" autoCompressPictures="0"/>
  <bookViews>
    <workbookView xWindow="0" yWindow="0" windowWidth="20460" windowHeight="7300" tabRatio="916" firstSheet="5" activeTab="10"/>
  </bookViews>
  <sheets>
    <sheet name="FY18 BBMR ABC  " sheetId="32" r:id="rId1"/>
    <sheet name="FY18 BBMR AN-N1" sheetId="64" r:id="rId2"/>
    <sheet name="FY18 BBMR DP-1 " sheetId="23" r:id="rId3"/>
    <sheet name="FY18 BBMR BD-1" sheetId="48" r:id="rId4"/>
    <sheet name="FY18 BBMR96A " sheetId="29" r:id="rId5"/>
    <sheet name="FY18 PROPOSED SP " sheetId="65" r:id="rId6"/>
    <sheet name="FY18 TEACHER RECLASS" sheetId="63" r:id="rId7"/>
    <sheet name="FY18 PROPOSED SUBS" sheetId="62" r:id="rId8"/>
    <sheet name="VACANT AND NEW POSITIONS" sheetId="70" r:id="rId9"/>
    <sheet name="FY17 CURRENT SP" sheetId="61" r:id="rId10"/>
    <sheet name="FY18 BBMR EL-1 " sheetId="24" r:id="rId11"/>
    <sheet name="Elem Org Flow Chart" sheetId="66" r:id="rId12"/>
    <sheet name="Elem Functional Flow Chart " sheetId="67" r:id="rId13"/>
    <sheet name="FY18 BBMR BDC-1 " sheetId="30" r:id="rId14"/>
  </sheets>
  <definedNames>
    <definedName name="_xlnm._FilterDatabase" localSheetId="9" hidden="1">'FY17 CURRENT SP'!#REF!</definedName>
    <definedName name="_xlnm._FilterDatabase" localSheetId="5" hidden="1">'FY18 PROPOSED SP '!#REF!</definedName>
    <definedName name="_xlnm._FilterDatabase" localSheetId="8" hidden="1">'VACANT AND NEW POSITIONS'!$A$15:$V$20</definedName>
    <definedName name="_parttime" localSheetId="1">#REF!</definedName>
    <definedName name="_parttime" localSheetId="5">#REF!</definedName>
    <definedName name="_parttime">#REF!</definedName>
    <definedName name="built_Print_Title_8" localSheetId="1">#REF!</definedName>
    <definedName name="built_Print_Title_8" localSheetId="5">#REF!</definedName>
    <definedName name="built_Print_Title_8">#REF!</definedName>
    <definedName name="ChiefBrodie" localSheetId="1">#REF!</definedName>
    <definedName name="ChiefBrodie" localSheetId="5">#REF!</definedName>
    <definedName name="ChiefBrodie">#REF!</definedName>
    <definedName name="Excel" localSheetId="1">#REF!</definedName>
    <definedName name="Excel" localSheetId="5">#REF!</definedName>
    <definedName name="Excel">#REF!</definedName>
    <definedName name="Excel_BuiltIn__FilterDatabase" localSheetId="5">#REF!</definedName>
    <definedName name="Excel_BuiltIn__FilterDatabase">#REF!</definedName>
    <definedName name="Excel_BuiltIn_Print_Titles_4" localSheetId="12">#REF!</definedName>
    <definedName name="Excel_BuiltIn_Print_Titles_4" localSheetId="11">#REF!</definedName>
    <definedName name="Excel_BuiltIn_Print_Titles_4" localSheetId="9">#REF!</definedName>
    <definedName name="Excel_BuiltIn_Print_Titles_4" localSheetId="1">#REF!</definedName>
    <definedName name="Excel_BuiltIn_Print_Titles_4" localSheetId="5">#REF!</definedName>
    <definedName name="Excel_BuiltIn_Print_Titles_4" localSheetId="7">#REF!</definedName>
    <definedName name="Excel_BuiltIn_Print_Titles_4" localSheetId="6">#REF!</definedName>
    <definedName name="Excel_BuiltIn_Print_Titles_4">#REF!</definedName>
    <definedName name="Excel_BuiltIn_Print_Titles_4_1" localSheetId="5">#REF!</definedName>
    <definedName name="Excel_BuiltIn_Print_Titles_4_1">#REF!</definedName>
    <definedName name="Excel_BuiltIn_Print_Titles_4_2" localSheetId="5">#REF!</definedName>
    <definedName name="Excel_BuiltIn_Print_Titles_4_2">#REF!</definedName>
    <definedName name="Excel_BuiltIn_Print_Titles_5" localSheetId="12">#REF!</definedName>
    <definedName name="Excel_BuiltIn_Print_Titles_5" localSheetId="11">#REF!</definedName>
    <definedName name="Excel_BuiltIn_Print_Titles_5" localSheetId="9">#REF!</definedName>
    <definedName name="Excel_BuiltIn_Print_Titles_5" localSheetId="1">#REF!</definedName>
    <definedName name="Excel_BuiltIn_Print_Titles_5" localSheetId="5">#REF!</definedName>
    <definedName name="Excel_BuiltIn_Print_Titles_5" localSheetId="7">#REF!</definedName>
    <definedName name="Excel_BuiltIn_Print_Titles_5" localSheetId="6">#REF!</definedName>
    <definedName name="Excel_BuiltIn_Print_Titles_5">#REF!</definedName>
    <definedName name="Excel_BuiltIn_Print_Titles_5_1" localSheetId="5">#REF!</definedName>
    <definedName name="Excel_BuiltIn_Print_Titles_5_1">#REF!</definedName>
    <definedName name="Excel_BuiltIn_Print_Titles_5_2" localSheetId="5">#REF!</definedName>
    <definedName name="Excel_BuiltIn_Print_Titles_5_2">#REF!</definedName>
    <definedName name="Excel_BuiltIn_Print_Titles_6" localSheetId="12">#REF!</definedName>
    <definedName name="Excel_BuiltIn_Print_Titles_6" localSheetId="11">#REF!</definedName>
    <definedName name="Excel_BuiltIn_Print_Titles_6" localSheetId="9">#REF!</definedName>
    <definedName name="Excel_BuiltIn_Print_Titles_6" localSheetId="1">#REF!</definedName>
    <definedName name="Excel_BuiltIn_Print_Titles_6" localSheetId="5">#REF!</definedName>
    <definedName name="Excel_BuiltIn_Print_Titles_6" localSheetId="7">#REF!</definedName>
    <definedName name="Excel_BuiltIn_Print_Titles_6" localSheetId="6">#REF!</definedName>
    <definedName name="Excel_BuiltIn_Print_Titles_6">#REF!</definedName>
    <definedName name="Excel_BuiltIn_Print_Titles_6_1" localSheetId="5">#REF!</definedName>
    <definedName name="Excel_BuiltIn_Print_Titles_6_1">#REF!</definedName>
    <definedName name="Excel_BuiltIn_Print_Titles_6_2" localSheetId="5">#REF!</definedName>
    <definedName name="Excel_BuiltIn_Print_Titles_6_2">#REF!</definedName>
    <definedName name="Excel_BuiltIn_Print_Titles_7" localSheetId="12">#REF!</definedName>
    <definedName name="Excel_BuiltIn_Print_Titles_7" localSheetId="11">#REF!</definedName>
    <definedName name="Excel_BuiltIn_Print_Titles_7" localSheetId="9">#REF!</definedName>
    <definedName name="Excel_BuiltIn_Print_Titles_7" localSheetId="1">#REF!</definedName>
    <definedName name="Excel_BuiltIn_Print_Titles_7" localSheetId="5">#REF!</definedName>
    <definedName name="Excel_BuiltIn_Print_Titles_7" localSheetId="7">#REF!</definedName>
    <definedName name="Excel_BuiltIn_Print_Titles_7" localSheetId="6">#REF!</definedName>
    <definedName name="Excel_BuiltIn_Print_Titles_7">#REF!</definedName>
    <definedName name="Excel_BuiltIn_Print_Titles_7_1" localSheetId="5">#REF!</definedName>
    <definedName name="Excel_BuiltIn_Print_Titles_7_1">#REF!</definedName>
    <definedName name="Excel_BuiltIn_Print_Titles_7_2" localSheetId="5">#REF!</definedName>
    <definedName name="Excel_BuiltIn_Print_Titles_7_2">#REF!</definedName>
    <definedName name="Excel_BuiltIn_Print_Titles_8" localSheetId="12">#REF!</definedName>
    <definedName name="Excel_BuiltIn_Print_Titles_8" localSheetId="11">#REF!</definedName>
    <definedName name="Excel_BuiltIn_Print_Titles_8" localSheetId="9">#REF!</definedName>
    <definedName name="Excel_BuiltIn_Print_Titles_8" localSheetId="1">#REF!</definedName>
    <definedName name="Excel_BuiltIn_Print_Titles_8" localSheetId="5">#REF!</definedName>
    <definedName name="Excel_BuiltIn_Print_Titles_8" localSheetId="7">#REF!</definedName>
    <definedName name="Excel_BuiltIn_Print_Titles_8" localSheetId="6">#REF!</definedName>
    <definedName name="Excel_BuiltIn_Print_Titles_8">#REF!</definedName>
    <definedName name="Excel_BuiltIn_Print_Titles_8_1" localSheetId="5">#REF!</definedName>
    <definedName name="Excel_BuiltIn_Print_Titles_8_1">#REF!</definedName>
    <definedName name="Excel_BuiltIn_Print_Titles_8_2" localSheetId="5">#REF!</definedName>
    <definedName name="Excel_BuiltIn_Print_Titles_8_2">#REF!</definedName>
    <definedName name="exit" localSheetId="1">#REF!</definedName>
    <definedName name="exit" localSheetId="5">#REF!</definedName>
    <definedName name="exit">#REF!</definedName>
    <definedName name="lllllomimmmm" localSheetId="1">#REF!</definedName>
    <definedName name="lllllomimmmm" localSheetId="5">#REF!</definedName>
    <definedName name="lllllomimmmm">#REF!</definedName>
    <definedName name="membershipd" localSheetId="1">#REF!</definedName>
    <definedName name="membershipd" localSheetId="5">#REF!</definedName>
    <definedName name="membershipd">#REF!</definedName>
    <definedName name="mmmhjngjfgswaxz" localSheetId="1">#REF!</definedName>
    <definedName name="mmmhjngjfgswaxz" localSheetId="5">#REF!</definedName>
    <definedName name="mmmhjngjfgswaxz">#REF!</definedName>
    <definedName name="OLE_LINK1" localSheetId="0">'FY18 BBMR ABC  '!$B$4</definedName>
    <definedName name="OLE_LINK1" localSheetId="1">'FY18 BBMR AN-N1'!$A$4</definedName>
    <definedName name="_xlnm.Print_Area" localSheetId="9">'FY17 CURRENT SP'!$A$1:$V$62</definedName>
    <definedName name="_xlnm.Print_Area" localSheetId="0">'FY18 BBMR ABC  '!$B$1:$M$44</definedName>
    <definedName name="_xlnm.Print_Area" localSheetId="1">'FY18 BBMR AN-N1'!$A$1:$L$62</definedName>
    <definedName name="_xlnm.Print_Area" localSheetId="3">'FY18 BBMR BD-1'!$A$1:$I$60</definedName>
    <definedName name="_xlnm.Print_Area" localSheetId="2">'FY18 BBMR DP-1 '!$A$1:$S$55</definedName>
    <definedName name="_xlnm.Print_Area" localSheetId="10">'FY18 BBMR EL-1 '!$A$1:$D$41</definedName>
    <definedName name="_xlnm.Print_Area" localSheetId="4">'FY18 BBMR96A '!$A$1:$G$74</definedName>
    <definedName name="_xlnm.Print_Area" localSheetId="5">'FY18 PROPOSED SP '!$A$1:$V$62</definedName>
    <definedName name="_xlnm.Print_Area" localSheetId="6">'FY18 TEACHER RECLASS'!$A$1:$R$5</definedName>
    <definedName name="_xlnm.Print_Area" localSheetId="8">'VACANT AND NEW POSITIONS'!$A$1:$V$20</definedName>
    <definedName name="Print_Area_MI" localSheetId="12">#REF!</definedName>
    <definedName name="Print_Area_MI" localSheetId="11">#REF!</definedName>
    <definedName name="Print_Area_MI" localSheetId="9">#REF!</definedName>
    <definedName name="Print_Area_MI" localSheetId="1">#REF!</definedName>
    <definedName name="Print_Area_MI" localSheetId="5">#REF!</definedName>
    <definedName name="Print_Area_MI" localSheetId="7">#REF!</definedName>
    <definedName name="Print_Area_MI" localSheetId="6">#REF!</definedName>
    <definedName name="Print_Area_MI">#REF!</definedName>
    <definedName name="Print_Area_MI_1" localSheetId="5">#REF!</definedName>
    <definedName name="Print_Area_MI_1">#REF!</definedName>
    <definedName name="print_items_mmmm" localSheetId="1">#REF!</definedName>
    <definedName name="print_items_mmmm" localSheetId="5">#REF!</definedName>
    <definedName name="print_items_mmmm">#REF!</definedName>
    <definedName name="_xlnm.Print_Titles" localSheetId="9">'FY17 CURRENT SP'!$1:$13</definedName>
    <definedName name="_xlnm.Print_Titles" localSheetId="13">'FY18 BBMR BDC-1 '!$1:$11</definedName>
    <definedName name="_xlnm.Print_Titles" localSheetId="5">'FY18 PROPOSED SP '!$1:$14</definedName>
    <definedName name="Print_Titles_MI" localSheetId="12">#REF!</definedName>
    <definedName name="Print_Titles_MI" localSheetId="11">#REF!</definedName>
    <definedName name="Print_Titles_MI" localSheetId="9">#REF!</definedName>
    <definedName name="Print_Titles_MI" localSheetId="1">#REF!</definedName>
    <definedName name="Print_Titles_MI" localSheetId="5">#REF!</definedName>
    <definedName name="Print_Titles_MI" localSheetId="7">#REF!</definedName>
    <definedName name="Print_Titles_MI" localSheetId="6">#REF!</definedName>
    <definedName name="Print_Titles_MI">#REF!</definedName>
    <definedName name="Print_Titles_MI_1" localSheetId="5">#REF!</definedName>
    <definedName name="Print_Titles_MI_1">#REF!</definedName>
    <definedName name="printarea" localSheetId="1">#REF!</definedName>
    <definedName name="printarea" localSheetId="5">#REF!</definedName>
    <definedName name="printarea">#REF!</definedName>
    <definedName name="sss" localSheetId="5">#REF!</definedName>
    <definedName name="sss">#REF!</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O60" i="61" l="1"/>
  <c r="V18" i="62"/>
  <c r="V20" i="70"/>
  <c r="U20" i="70"/>
  <c r="T20" i="70"/>
  <c r="S20" i="70"/>
  <c r="R20" i="70"/>
  <c r="Q20" i="70"/>
  <c r="P20" i="70"/>
  <c r="O20" i="70"/>
  <c r="N20" i="70"/>
  <c r="M20" i="70"/>
  <c r="L20" i="70"/>
  <c r="K20" i="70"/>
  <c r="J20" i="70"/>
  <c r="I20" i="70"/>
  <c r="H20" i="70"/>
  <c r="A20" i="70"/>
  <c r="V60" i="65"/>
  <c r="U60" i="65"/>
  <c r="T60" i="65"/>
  <c r="S60" i="65"/>
  <c r="R60" i="65"/>
  <c r="Q60" i="65"/>
  <c r="P60" i="65"/>
  <c r="O60" i="65"/>
  <c r="N60" i="65"/>
  <c r="M60" i="65"/>
  <c r="L60" i="65"/>
  <c r="J60" i="65"/>
  <c r="I60" i="65"/>
  <c r="H60" i="65"/>
  <c r="A60" i="65"/>
  <c r="M59" i="65"/>
  <c r="Q59" i="65"/>
  <c r="N59" i="65"/>
  <c r="U59" i="65"/>
  <c r="V59" i="65"/>
  <c r="M19" i="70"/>
  <c r="Q19" i="70"/>
  <c r="N19" i="70"/>
  <c r="U19" i="70"/>
  <c r="V19" i="70"/>
  <c r="M18" i="70"/>
  <c r="Q18" i="70"/>
  <c r="M17" i="70"/>
  <c r="F58" i="48"/>
  <c r="M58" i="65"/>
  <c r="Q58" i="65"/>
  <c r="M57" i="65"/>
  <c r="Q57" i="65"/>
  <c r="N57" i="65"/>
  <c r="U57" i="65"/>
  <c r="V57" i="65"/>
  <c r="N17" i="70"/>
  <c r="Q17" i="70"/>
  <c r="N18" i="70"/>
  <c r="U18" i="70"/>
  <c r="V18" i="70"/>
  <c r="N58" i="65"/>
  <c r="U58" i="65"/>
  <c r="V58" i="65"/>
  <c r="U17" i="70"/>
  <c r="V17" i="70"/>
  <c r="H60" i="61"/>
  <c r="A60" i="61"/>
  <c r="D58" i="48"/>
  <c r="T18" i="62"/>
  <c r="S18" i="62"/>
  <c r="R18" i="62"/>
  <c r="P18" i="62"/>
  <c r="O18" i="62"/>
  <c r="L18" i="62"/>
  <c r="J18" i="62"/>
  <c r="I18" i="62"/>
  <c r="H18" i="62"/>
  <c r="M17" i="62"/>
  <c r="Q17" i="62"/>
  <c r="M16" i="62"/>
  <c r="Q16" i="62"/>
  <c r="Q18" i="62"/>
  <c r="M56" i="65"/>
  <c r="Q56" i="65"/>
  <c r="M55" i="65"/>
  <c r="N55" i="65"/>
  <c r="M54" i="65"/>
  <c r="N54" i="65"/>
  <c r="M53" i="65"/>
  <c r="M52" i="65"/>
  <c r="Q52" i="65"/>
  <c r="M51" i="65"/>
  <c r="N51" i="65"/>
  <c r="M50" i="65"/>
  <c r="N50" i="65"/>
  <c r="M49" i="65"/>
  <c r="M48" i="65"/>
  <c r="N48" i="65"/>
  <c r="M47" i="65"/>
  <c r="N47" i="65"/>
  <c r="M46" i="65"/>
  <c r="N46" i="65"/>
  <c r="M45" i="65"/>
  <c r="M44" i="65"/>
  <c r="N44" i="65"/>
  <c r="M43" i="65"/>
  <c r="N43" i="65"/>
  <c r="M42" i="65"/>
  <c r="Q42" i="65"/>
  <c r="M41" i="65"/>
  <c r="M40" i="65"/>
  <c r="Q40" i="65"/>
  <c r="M39" i="65"/>
  <c r="N39" i="65"/>
  <c r="M38" i="65"/>
  <c r="N38" i="65"/>
  <c r="M37" i="65"/>
  <c r="M36" i="65"/>
  <c r="Q36" i="65"/>
  <c r="M35" i="65"/>
  <c r="N35" i="65"/>
  <c r="M34" i="65"/>
  <c r="N34" i="65"/>
  <c r="M33" i="65"/>
  <c r="M32" i="65"/>
  <c r="N32" i="65"/>
  <c r="M31" i="65"/>
  <c r="N31" i="65"/>
  <c r="M30" i="65"/>
  <c r="N30" i="65"/>
  <c r="M29" i="65"/>
  <c r="M28" i="65"/>
  <c r="N28" i="65"/>
  <c r="M27" i="65"/>
  <c r="N27" i="65"/>
  <c r="M26" i="65"/>
  <c r="Q26" i="65"/>
  <c r="M25" i="65"/>
  <c r="M24" i="65"/>
  <c r="Q24" i="65"/>
  <c r="M23" i="65"/>
  <c r="N23" i="65"/>
  <c r="M22" i="65"/>
  <c r="Q22" i="65"/>
  <c r="M21" i="65"/>
  <c r="M20" i="65"/>
  <c r="Q20" i="65"/>
  <c r="M19" i="65"/>
  <c r="N19" i="65"/>
  <c r="M18" i="65"/>
  <c r="N18" i="65"/>
  <c r="M17" i="65"/>
  <c r="M16" i="65"/>
  <c r="N16" i="65"/>
  <c r="M15" i="65"/>
  <c r="T60" i="61"/>
  <c r="S60" i="61"/>
  <c r="R60" i="61"/>
  <c r="P60" i="61"/>
  <c r="L60" i="61"/>
  <c r="J60" i="61"/>
  <c r="I60" i="61"/>
  <c r="M59" i="61"/>
  <c r="N59" i="61"/>
  <c r="M58" i="61"/>
  <c r="Q58" i="61"/>
  <c r="M57" i="61"/>
  <c r="Q57" i="61"/>
  <c r="M56" i="61"/>
  <c r="N56" i="61"/>
  <c r="M55" i="61"/>
  <c r="Q55" i="61"/>
  <c r="M54" i="61"/>
  <c r="Q54" i="61"/>
  <c r="M53" i="61"/>
  <c r="Q53" i="61"/>
  <c r="M52" i="61"/>
  <c r="N52" i="61"/>
  <c r="M51" i="61"/>
  <c r="N51" i="61"/>
  <c r="M50" i="61"/>
  <c r="Q50" i="61"/>
  <c r="M49" i="61"/>
  <c r="Q49" i="61"/>
  <c r="M48" i="61"/>
  <c r="Q48" i="61"/>
  <c r="M47" i="61"/>
  <c r="Q47" i="61"/>
  <c r="M46" i="61"/>
  <c r="N46" i="61"/>
  <c r="M45" i="61"/>
  <c r="N45" i="61"/>
  <c r="M44" i="61"/>
  <c r="Q44" i="61"/>
  <c r="M43" i="61"/>
  <c r="Q43" i="61"/>
  <c r="M42" i="61"/>
  <c r="N42" i="61"/>
  <c r="M41" i="61"/>
  <c r="Q41" i="61"/>
  <c r="M40" i="61"/>
  <c r="Q40" i="61"/>
  <c r="M39" i="61"/>
  <c r="N39" i="61"/>
  <c r="M38" i="61"/>
  <c r="N38" i="61"/>
  <c r="M37" i="61"/>
  <c r="N37" i="61"/>
  <c r="M36" i="61"/>
  <c r="Q36" i="61"/>
  <c r="M35" i="61"/>
  <c r="Q35" i="61"/>
  <c r="M34" i="61"/>
  <c r="N34" i="61"/>
  <c r="M33" i="61"/>
  <c r="Q33" i="61"/>
  <c r="M32" i="61"/>
  <c r="Q32" i="61"/>
  <c r="M31" i="61"/>
  <c r="M30" i="61"/>
  <c r="N30" i="61"/>
  <c r="M29" i="61"/>
  <c r="N29" i="61"/>
  <c r="M28" i="61"/>
  <c r="Q28" i="61"/>
  <c r="M27" i="61"/>
  <c r="M26" i="61"/>
  <c r="N26" i="61"/>
  <c r="M25" i="61"/>
  <c r="Q25" i="61"/>
  <c r="M24" i="61"/>
  <c r="Q24" i="61"/>
  <c r="M23" i="61"/>
  <c r="M22" i="61"/>
  <c r="N22" i="61"/>
  <c r="M21" i="61"/>
  <c r="N21" i="61"/>
  <c r="M20" i="61"/>
  <c r="Q20" i="61"/>
  <c r="M19" i="61"/>
  <c r="M18" i="61"/>
  <c r="N18" i="61"/>
  <c r="M17" i="61"/>
  <c r="Q17" i="61"/>
  <c r="M16" i="61"/>
  <c r="Q16" i="61"/>
  <c r="M15" i="61"/>
  <c r="F15" i="48"/>
  <c r="Q44" i="65"/>
  <c r="U44" i="65"/>
  <c r="V44" i="65"/>
  <c r="Q47" i="65"/>
  <c r="U47" i="65"/>
  <c r="V47" i="65"/>
  <c r="N24" i="65"/>
  <c r="U24" i="65"/>
  <c r="V24" i="65"/>
  <c r="N15" i="65"/>
  <c r="Q32" i="65"/>
  <c r="U32" i="65"/>
  <c r="V32" i="65"/>
  <c r="Q35" i="65"/>
  <c r="U35" i="65"/>
  <c r="V35" i="65"/>
  <c r="N56" i="65"/>
  <c r="Q15" i="65"/>
  <c r="Q51" i="61"/>
  <c r="U51" i="61"/>
  <c r="V51" i="61"/>
  <c r="Q37" i="61"/>
  <c r="U37" i="61"/>
  <c r="V37" i="61"/>
  <c r="Q59" i="61"/>
  <c r="Q29" i="61"/>
  <c r="U29" i="61"/>
  <c r="V29" i="61"/>
  <c r="Q45" i="61"/>
  <c r="U45" i="61"/>
  <c r="V45" i="61"/>
  <c r="Q21" i="61"/>
  <c r="Q16" i="65"/>
  <c r="U16" i="65"/>
  <c r="V16" i="65"/>
  <c r="Q19" i="65"/>
  <c r="U19" i="65"/>
  <c r="V19" i="65"/>
  <c r="Q28" i="65"/>
  <c r="U28" i="65"/>
  <c r="V28" i="65"/>
  <c r="Q31" i="65"/>
  <c r="U31" i="65"/>
  <c r="V31" i="65"/>
  <c r="N40" i="65"/>
  <c r="U40" i="65"/>
  <c r="V40" i="65"/>
  <c r="Q48" i="65"/>
  <c r="U48" i="65"/>
  <c r="V48" i="65"/>
  <c r="Q51" i="65"/>
  <c r="U51" i="65"/>
  <c r="V51" i="65"/>
  <c r="U21" i="61"/>
  <c r="V21" i="61"/>
  <c r="N17" i="61"/>
  <c r="U17" i="61"/>
  <c r="V17" i="61"/>
  <c r="N33" i="61"/>
  <c r="U33" i="61"/>
  <c r="V33" i="61"/>
  <c r="N41" i="61"/>
  <c r="U41" i="61"/>
  <c r="V41" i="61"/>
  <c r="N49" i="61"/>
  <c r="U49" i="61"/>
  <c r="V49" i="61"/>
  <c r="N55" i="61"/>
  <c r="U55" i="61"/>
  <c r="V55" i="61"/>
  <c r="U59" i="61"/>
  <c r="V59" i="61"/>
  <c r="N25" i="61"/>
  <c r="U25" i="61"/>
  <c r="V25" i="61"/>
  <c r="U56" i="65"/>
  <c r="V56" i="65"/>
  <c r="Q18" i="61"/>
  <c r="U18" i="61"/>
  <c r="V18" i="61"/>
  <c r="Q22" i="61"/>
  <c r="U22" i="61"/>
  <c r="V22" i="61"/>
  <c r="Q26" i="61"/>
  <c r="U26" i="61"/>
  <c r="V26" i="61"/>
  <c r="Q30" i="61"/>
  <c r="U30" i="61"/>
  <c r="V30" i="61"/>
  <c r="Q34" i="61"/>
  <c r="U34" i="61"/>
  <c r="V34" i="61"/>
  <c r="Q38" i="61"/>
  <c r="U38" i="61"/>
  <c r="V38" i="61"/>
  <c r="Q42" i="61"/>
  <c r="U42" i="61"/>
  <c r="V42" i="61"/>
  <c r="Q46" i="61"/>
  <c r="U46" i="61"/>
  <c r="V46" i="61"/>
  <c r="Q52" i="61"/>
  <c r="U52" i="61"/>
  <c r="V52" i="61"/>
  <c r="Q56" i="61"/>
  <c r="U56" i="61"/>
  <c r="V56" i="61"/>
  <c r="N20" i="65"/>
  <c r="U20" i="65"/>
  <c r="V20" i="65"/>
  <c r="Q27" i="65"/>
  <c r="U27" i="65"/>
  <c r="V27" i="65"/>
  <c r="N36" i="65"/>
  <c r="U36" i="65"/>
  <c r="V36" i="65"/>
  <c r="Q43" i="65"/>
  <c r="U43" i="65"/>
  <c r="V43" i="65"/>
  <c r="N52" i="65"/>
  <c r="U52" i="65"/>
  <c r="V52" i="65"/>
  <c r="Q23" i="65"/>
  <c r="U23" i="65"/>
  <c r="V23" i="65"/>
  <c r="Q39" i="65"/>
  <c r="U39" i="65"/>
  <c r="V39" i="65"/>
  <c r="Q55" i="65"/>
  <c r="U55" i="65"/>
  <c r="V55" i="65"/>
  <c r="N16" i="62"/>
  <c r="N18" i="62"/>
  <c r="N17" i="62"/>
  <c r="U17" i="62"/>
  <c r="V17" i="62"/>
  <c r="M18" i="62"/>
  <c r="N45" i="65"/>
  <c r="Q45" i="65"/>
  <c r="Q17" i="65"/>
  <c r="N17" i="65"/>
  <c r="N33" i="65"/>
  <c r="Q33" i="65"/>
  <c r="N21" i="65"/>
  <c r="Q21" i="65"/>
  <c r="Q37" i="65"/>
  <c r="N37" i="65"/>
  <c r="N53" i="65"/>
  <c r="Q53" i="65"/>
  <c r="N25" i="65"/>
  <c r="Q25" i="65"/>
  <c r="Q41" i="65"/>
  <c r="N41" i="65"/>
  <c r="N29" i="65"/>
  <c r="Q29" i="65"/>
  <c r="Q49" i="65"/>
  <c r="N49" i="65"/>
  <c r="N22" i="65"/>
  <c r="U22" i="65"/>
  <c r="V22" i="65"/>
  <c r="N26" i="65"/>
  <c r="U26" i="65"/>
  <c r="V26" i="65"/>
  <c r="N42" i="65"/>
  <c r="U42" i="65"/>
  <c r="V42" i="65"/>
  <c r="Q18" i="65"/>
  <c r="U18" i="65"/>
  <c r="V18" i="65"/>
  <c r="Q30" i="65"/>
  <c r="U30" i="65"/>
  <c r="V30" i="65"/>
  <c r="Q34" i="65"/>
  <c r="U34" i="65"/>
  <c r="V34" i="65"/>
  <c r="Q38" i="65"/>
  <c r="U38" i="65"/>
  <c r="V38" i="65"/>
  <c r="Q46" i="65"/>
  <c r="U46" i="65"/>
  <c r="V46" i="65"/>
  <c r="Q50" i="65"/>
  <c r="U50" i="65"/>
  <c r="V50" i="65"/>
  <c r="Q54" i="65"/>
  <c r="U54" i="65"/>
  <c r="V54" i="65"/>
  <c r="Q23" i="61"/>
  <c r="N23" i="61"/>
  <c r="Q15" i="61"/>
  <c r="N15" i="61"/>
  <c r="M60" i="61"/>
  <c r="D15" i="48"/>
  <c r="Q31" i="61"/>
  <c r="N31" i="61"/>
  <c r="Q19" i="61"/>
  <c r="N19" i="61"/>
  <c r="Q27" i="61"/>
  <c r="N27" i="61"/>
  <c r="N35" i="61"/>
  <c r="U35" i="61"/>
  <c r="V35" i="61"/>
  <c r="N43" i="61"/>
  <c r="U43" i="61"/>
  <c r="V43" i="61"/>
  <c r="N47" i="61"/>
  <c r="U47" i="61"/>
  <c r="V47" i="61"/>
  <c r="N53" i="61"/>
  <c r="U53" i="61"/>
  <c r="V53" i="61"/>
  <c r="N57" i="61"/>
  <c r="U57" i="61"/>
  <c r="V57" i="61"/>
  <c r="N16" i="61"/>
  <c r="U16" i="61"/>
  <c r="V16" i="61"/>
  <c r="N20" i="61"/>
  <c r="U20" i="61"/>
  <c r="V20" i="61"/>
  <c r="N24" i="61"/>
  <c r="U24" i="61"/>
  <c r="V24" i="61"/>
  <c r="N28" i="61"/>
  <c r="U28" i="61"/>
  <c r="V28" i="61"/>
  <c r="N32" i="61"/>
  <c r="U32" i="61"/>
  <c r="V32" i="61"/>
  <c r="N36" i="61"/>
  <c r="U36" i="61"/>
  <c r="V36" i="61"/>
  <c r="Q39" i="61"/>
  <c r="U39" i="61"/>
  <c r="V39" i="61"/>
  <c r="N40" i="61"/>
  <c r="U40" i="61"/>
  <c r="V40" i="61"/>
  <c r="N44" i="61"/>
  <c r="U44" i="61"/>
  <c r="V44" i="61"/>
  <c r="N48" i="61"/>
  <c r="U48" i="61"/>
  <c r="V48" i="61"/>
  <c r="N50" i="61"/>
  <c r="U50" i="61"/>
  <c r="V50" i="61"/>
  <c r="N54" i="61"/>
  <c r="U54" i="61"/>
  <c r="V54" i="61"/>
  <c r="N58" i="61"/>
  <c r="U58" i="61"/>
  <c r="V58" i="61"/>
  <c r="E72" i="29"/>
  <c r="U15" i="65"/>
  <c r="U37" i="65"/>
  <c r="V37" i="65"/>
  <c r="U19" i="61"/>
  <c r="V19" i="61"/>
  <c r="U29" i="65"/>
  <c r="V29" i="65"/>
  <c r="U49" i="65"/>
  <c r="V49" i="65"/>
  <c r="U16" i="62"/>
  <c r="U18" i="62"/>
  <c r="U41" i="65"/>
  <c r="V41" i="65"/>
  <c r="U27" i="61"/>
  <c r="V27" i="61"/>
  <c r="U31" i="61"/>
  <c r="V31" i="61"/>
  <c r="V16" i="62"/>
  <c r="F19" i="48"/>
  <c r="V15" i="65"/>
  <c r="U25" i="65"/>
  <c r="V25" i="65"/>
  <c r="U33" i="65"/>
  <c r="V33" i="65"/>
  <c r="U53" i="65"/>
  <c r="V53" i="65"/>
  <c r="U21" i="65"/>
  <c r="V21" i="65"/>
  <c r="U17" i="65"/>
  <c r="V17" i="65"/>
  <c r="U45" i="65"/>
  <c r="V45" i="65"/>
  <c r="U15" i="61"/>
  <c r="N60" i="61"/>
  <c r="Q60" i="61"/>
  <c r="U23" i="61"/>
  <c r="V23" i="61"/>
  <c r="E26" i="29"/>
  <c r="E27" i="29"/>
  <c r="E28" i="29"/>
  <c r="E29" i="29"/>
  <c r="E30" i="29"/>
  <c r="E31" i="29"/>
  <c r="E32" i="29"/>
  <c r="E25" i="29"/>
  <c r="F21" i="48"/>
  <c r="U60" i="61"/>
  <c r="D21" i="48"/>
  <c r="V15" i="61"/>
  <c r="V60" i="61"/>
  <c r="N4" i="63"/>
  <c r="N3" i="63"/>
  <c r="E48" i="29"/>
  <c r="G48" i="29"/>
  <c r="E47" i="29"/>
  <c r="G47" i="29"/>
  <c r="E46" i="29"/>
  <c r="G46" i="29"/>
  <c r="E45" i="29"/>
  <c r="G45" i="29"/>
  <c r="E44" i="29"/>
  <c r="G44" i="29"/>
  <c r="E55" i="29"/>
  <c r="G55" i="29"/>
  <c r="E54" i="29"/>
  <c r="G54" i="29"/>
  <c r="E53" i="29"/>
  <c r="G53" i="29"/>
  <c r="E52" i="29"/>
  <c r="G52" i="29"/>
  <c r="G34" i="29"/>
  <c r="G33" i="29"/>
  <c r="G32" i="29"/>
  <c r="G31" i="29"/>
  <c r="G30" i="29"/>
  <c r="G29" i="29"/>
  <c r="G28" i="29"/>
  <c r="G27" i="29"/>
  <c r="E50" i="29"/>
  <c r="G50" i="29"/>
  <c r="E51" i="29"/>
  <c r="G51" i="29"/>
  <c r="E49" i="29"/>
  <c r="G49" i="29"/>
  <c r="G26" i="29"/>
  <c r="G35" i="29"/>
  <c r="G36" i="29"/>
  <c r="E37" i="29"/>
  <c r="F31" i="48"/>
  <c r="I31" i="48"/>
  <c r="I47" i="48"/>
  <c r="I48" i="48"/>
  <c r="I29" i="48"/>
  <c r="I16" i="48"/>
  <c r="I18" i="48"/>
  <c r="I19" i="48"/>
  <c r="I20" i="48"/>
  <c r="I21" i="48"/>
  <c r="I25" i="48"/>
  <c r="O4" i="63"/>
  <c r="P4" i="63"/>
  <c r="H4" i="63"/>
  <c r="G4" i="63"/>
  <c r="I4" i="63"/>
  <c r="O3" i="63"/>
  <c r="H3" i="63"/>
  <c r="G3" i="63"/>
  <c r="P3" i="63"/>
  <c r="I3" i="63"/>
  <c r="R4" i="63"/>
  <c r="R3" i="63"/>
  <c r="G13" i="29"/>
  <c r="G14" i="29"/>
  <c r="G15" i="29"/>
  <c r="G16" i="29"/>
  <c r="G17" i="29"/>
  <c r="G18" i="29"/>
  <c r="E12" i="29"/>
  <c r="G12" i="29"/>
  <c r="E73" i="29"/>
  <c r="I5" i="63"/>
  <c r="P5" i="63"/>
  <c r="R5" i="63"/>
  <c r="F17" i="48"/>
  <c r="I17" i="48"/>
  <c r="H59" i="48"/>
  <c r="G59" i="48"/>
  <c r="F59" i="48"/>
  <c r="D59" i="48"/>
  <c r="C59" i="48"/>
  <c r="D22" i="48"/>
  <c r="E43" i="29"/>
  <c r="E56" i="29"/>
  <c r="F33" i="48"/>
  <c r="I33" i="48"/>
  <c r="G25" i="29"/>
  <c r="E63" i="29"/>
  <c r="F49" i="48"/>
  <c r="E71" i="29"/>
  <c r="I15" i="48"/>
  <c r="I57" i="48"/>
  <c r="H49" i="48"/>
  <c r="H43" i="48"/>
  <c r="G49" i="48"/>
  <c r="G43" i="48"/>
  <c r="D49" i="48"/>
  <c r="D43" i="48"/>
  <c r="C49" i="48"/>
  <c r="C43" i="48"/>
  <c r="C22" i="48"/>
  <c r="I46" i="48"/>
  <c r="I39" i="48"/>
  <c r="I37" i="48"/>
  <c r="I35" i="48"/>
  <c r="I58" i="48"/>
  <c r="G53" i="48"/>
  <c r="H53" i="48"/>
  <c r="G43" i="29"/>
  <c r="E74" i="29"/>
  <c r="F51" i="48"/>
  <c r="I51" i="48"/>
  <c r="E64" i="29"/>
  <c r="I49" i="48"/>
  <c r="F22" i="48"/>
  <c r="I59" i="48"/>
  <c r="I22" i="48"/>
  <c r="E19" i="29"/>
  <c r="F27" i="48"/>
  <c r="I27" i="48"/>
  <c r="D53" i="48"/>
  <c r="C53" i="48"/>
  <c r="F41" i="48"/>
  <c r="I41" i="48"/>
  <c r="I43" i="48"/>
  <c r="I53" i="48"/>
  <c r="F43" i="48"/>
  <c r="F53" i="48"/>
</calcChain>
</file>

<file path=xl/sharedStrings.xml><?xml version="1.0" encoding="utf-8"?>
<sst xmlns="http://schemas.openxmlformats.org/spreadsheetml/2006/main" count="1368" uniqueCount="543">
  <si>
    <t>A</t>
  </si>
  <si>
    <t>B</t>
  </si>
  <si>
    <t>C</t>
  </si>
  <si>
    <t>D</t>
  </si>
  <si>
    <t>E</t>
  </si>
  <si>
    <t>F</t>
  </si>
  <si>
    <t>Account</t>
  </si>
  <si>
    <t>Total Req.</t>
  </si>
  <si>
    <t>Code</t>
  </si>
  <si>
    <t>PERSONNEL SERVICES</t>
  </si>
  <si>
    <t>TOTAL PERSONNEL SERVICES</t>
  </si>
  <si>
    <t>OPERATIONS</t>
  </si>
  <si>
    <t>CONTRACTUAL SERVICES:</t>
  </si>
  <si>
    <t>TOTAL OPERATIONS</t>
  </si>
  <si>
    <t>UTILITIES</t>
  </si>
  <si>
    <t>TOTAL UTILITIES</t>
  </si>
  <si>
    <t>CAPITAL OUTLAY</t>
  </si>
  <si>
    <t>UNCLASSIFIED</t>
  </si>
  <si>
    <t>CLASSIFIED</t>
  </si>
  <si>
    <t>TOTAL FTEs</t>
  </si>
  <si>
    <t xml:space="preserve"> </t>
  </si>
  <si>
    <t>Level</t>
  </si>
  <si>
    <t>Authorized</t>
  </si>
  <si>
    <t>General</t>
  </si>
  <si>
    <t>Other</t>
  </si>
  <si>
    <t>Fund</t>
  </si>
  <si>
    <t>(C+D+E)</t>
  </si>
  <si>
    <t>EQUIPMENT:</t>
  </si>
  <si>
    <t>TOTAL APPROPRIATIONS</t>
  </si>
  <si>
    <t>FULL TIME EQUIVALENCIES (FTEs)</t>
  </si>
  <si>
    <t>Appropriation  Classification</t>
  </si>
  <si>
    <t>SUPPLIES &amp; MATERIALS:</t>
  </si>
  <si>
    <t>MISCELLANEOUS:</t>
  </si>
  <si>
    <t>OFFICE SPACE RENTAL:</t>
  </si>
  <si>
    <t>SUB-RECIPIENT/SUBGRANT:</t>
  </si>
  <si>
    <t>1/  Specify Fund Source</t>
  </si>
  <si>
    <t>Fund 1/</t>
  </si>
  <si>
    <t>Expenditures &amp;</t>
  </si>
  <si>
    <t>Encumbrances</t>
  </si>
  <si>
    <t>AS400</t>
  </si>
  <si>
    <t>WORKERS COMPENSATION</t>
  </si>
  <si>
    <t>DRUG TESTING</t>
  </si>
  <si>
    <t>Department/Agency:</t>
  </si>
  <si>
    <t>Federal Match</t>
  </si>
  <si>
    <t>Yes</t>
  </si>
  <si>
    <t>No</t>
  </si>
  <si>
    <t xml:space="preserve">Yes </t>
  </si>
  <si>
    <t>________</t>
  </si>
  <si>
    <t>Is the summary digest consistent with detail pages?</t>
  </si>
  <si>
    <t>Are the required budget forms attached?</t>
  </si>
  <si>
    <t xml:space="preserve">    a.  Agency Narrative Form [BBMR AN-N1]</t>
  </si>
  <si>
    <t xml:space="preserve">    b.  Decision Package [BBMR DP-1]</t>
  </si>
  <si>
    <t>I.      Agency Narrative Form [BBMR AN-N1]</t>
  </si>
  <si>
    <t xml:space="preserve">          1.  Is the mission statement correct and consistent with the department/ </t>
  </si>
  <si>
    <t xml:space="preserve">               agency's enabling act?</t>
  </si>
  <si>
    <t xml:space="preserve">          2.  Are the goals and objectives correct and consistent with the department/</t>
  </si>
  <si>
    <t xml:space="preserve">               agency's mission?</t>
  </si>
  <si>
    <t>II.     Decision Package [BBMR DP-1]</t>
  </si>
  <si>
    <t xml:space="preserve">          1.  Is activity description correct?</t>
  </si>
  <si>
    <t xml:space="preserve">          2.  Is major objective correct?</t>
  </si>
  <si>
    <t xml:space="preserve">          3.  Are short term goals correct?</t>
  </si>
  <si>
    <t xml:space="preserve">          4.  Is workload output reflected correctly?</t>
  </si>
  <si>
    <t xml:space="preserve">          A.)  BBMR BD-1</t>
  </si>
  <si>
    <t xml:space="preserve">              1.  Are figures reflected consistent with the attached staffing pattern(s)?</t>
  </si>
  <si>
    <t xml:space="preserve">              2.  Are amounts reflected in each column accurate?</t>
  </si>
  <si>
    <t xml:space="preserve">              3.  Are computations correct?</t>
  </si>
  <si>
    <t xml:space="preserve">              Are amounts reflected in each column correct?</t>
  </si>
  <si>
    <t xml:space="preserve">              Are amounts reflected under columns, "Governor's Request", consistent </t>
  </si>
  <si>
    <t xml:space="preserve">              Are the number of FTEs for both "Unclassified" and "Classified" </t>
  </si>
  <si>
    <t xml:space="preserve">              accurately reflected under each column?</t>
  </si>
  <si>
    <t xml:space="preserve">              2.  Is the "Quantity" under schedules B - F reflected for respective items?</t>
  </si>
  <si>
    <t xml:space="preserve">              3.  Is the "Unit Price" and "Total Price" accurate for each item under </t>
  </si>
  <si>
    <t xml:space="preserve">                   schedules B - F?</t>
  </si>
  <si>
    <t xml:space="preserve">              </t>
  </si>
  <si>
    <t>IV.    Agency Staffing Pattern Forms [BBMR SP-1]</t>
  </si>
  <si>
    <t xml:space="preserve">          1.  Are position titles correct?</t>
  </si>
  <si>
    <t xml:space="preserve">          2.  Are position numbers reflected?</t>
  </si>
  <si>
    <t xml:space="preserve">          3.  Are the salary levels consistent with the Civil Service Commission, </t>
  </si>
  <si>
    <t xml:space="preserve">               Classification and Pay Plan?</t>
  </si>
  <si>
    <t xml:space="preserve">          4.  Are filled positions funded? </t>
  </si>
  <si>
    <t xml:space="preserve">          5.  Are increment amounts reflected (should be no per Public Law)? </t>
  </si>
  <si>
    <t xml:space="preserve">          6.  Are rates reflected under "Benefits" correct?  </t>
  </si>
  <si>
    <t xml:space="preserve">          7.  Are computations correct?  </t>
  </si>
  <si>
    <t xml:space="preserve">          1.  Is the description of the equipment and/or capital item(s) detail?</t>
  </si>
  <si>
    <t xml:space="preserve">          2.  Is the "quantity" and "percentage of use" reflected?</t>
  </si>
  <si>
    <t xml:space="preserve">          3.  Are space requirements descriptive and total space reflected and </t>
  </si>
  <si>
    <t xml:space="preserve">               accurate?</t>
  </si>
  <si>
    <t>Prepared By:</t>
  </si>
  <si>
    <t>Recommendation</t>
  </si>
  <si>
    <t>Date</t>
  </si>
  <si>
    <t xml:space="preserve">Approval </t>
  </si>
  <si>
    <t>Approved By:</t>
  </si>
  <si>
    <t>Disapproval</t>
  </si>
  <si>
    <t xml:space="preserve">                      Date</t>
  </si>
  <si>
    <t xml:space="preserve">                    BBMR 81</t>
  </si>
  <si>
    <t xml:space="preserve">                 </t>
  </si>
  <si>
    <t>[BBMR DP-1]</t>
  </si>
  <si>
    <t>Decision Package</t>
  </si>
  <si>
    <t>Program Title:</t>
  </si>
  <si>
    <t>Activity Description:</t>
  </si>
  <si>
    <t>Major Objective(s):</t>
  </si>
  <si>
    <t>Short-term Goals:</t>
  </si>
  <si>
    <t>Workload Output</t>
  </si>
  <si>
    <t>Workload Indicator:</t>
  </si>
  <si>
    <t>EQUIPMENT/CAPITAL LISTING:</t>
  </si>
  <si>
    <t>Description</t>
  </si>
  <si>
    <t>Quantity</t>
  </si>
  <si>
    <t>Percentage of Use</t>
  </si>
  <si>
    <t>Comments</t>
  </si>
  <si>
    <t>BBMR96A</t>
  </si>
  <si>
    <t>Schedule B- Contractual</t>
  </si>
  <si>
    <t>Unit</t>
  </si>
  <si>
    <t>Item</t>
  </si>
  <si>
    <t>Price</t>
  </si>
  <si>
    <t xml:space="preserve">Total Contractual </t>
  </si>
  <si>
    <t>Schedule C - Supplies &amp; Materials</t>
  </si>
  <si>
    <t>Total Supplies &amp; Materials</t>
  </si>
  <si>
    <t>Schedule D - Equipment</t>
  </si>
  <si>
    <t>Total Equipment</t>
  </si>
  <si>
    <t>Schedule E - Miscellaneous</t>
  </si>
  <si>
    <t>Total Miscellaneous</t>
  </si>
  <si>
    <t>Schedule  F - Capital Outlay</t>
  </si>
  <si>
    <t>Total Capital Outlay</t>
  </si>
  <si>
    <t>Date Reviewed:</t>
  </si>
  <si>
    <t>GUAM DEPARTMENT OF EDUCATION</t>
  </si>
  <si>
    <t>Department/Agency: Guam Department of Education</t>
  </si>
  <si>
    <t xml:space="preserve">Program: </t>
  </si>
  <si>
    <t xml:space="preserve">Function: </t>
  </si>
  <si>
    <t>BBMR BDC-1</t>
  </si>
  <si>
    <t>[BBMR AN-N1]</t>
  </si>
  <si>
    <t>Government of Guam</t>
  </si>
  <si>
    <t>Department / Agency Narrative</t>
  </si>
  <si>
    <t>MISSION STATEMENT:</t>
  </si>
  <si>
    <t>GOALS AND OBJECTIVES:</t>
  </si>
  <si>
    <t>[BBMR ABC]</t>
  </si>
  <si>
    <t>Department / Agency Budget Certification</t>
  </si>
  <si>
    <t>Date:</t>
  </si>
  <si>
    <t>(Signature)</t>
  </si>
  <si>
    <t xml:space="preserve">This is to certify that I have carefully reviewed the attached budget documents and find the amounts </t>
  </si>
  <si>
    <t>Guam Department of Education</t>
  </si>
  <si>
    <t>Agency Head:</t>
  </si>
  <si>
    <t>requested therein, to be sufficient to execute the mission, goals, and objectives of this department</t>
  </si>
  <si>
    <t>Date Received by FAS:</t>
  </si>
  <si>
    <t>FINANCE &amp; ADMINISTRATIVE SERVICES ACTION:</t>
  </si>
  <si>
    <t xml:space="preserve">              with schedule F as detailed in the budget digest sub form, [BBMR 96A]?</t>
  </si>
  <si>
    <t>FAS</t>
  </si>
  <si>
    <t xml:space="preserve">              2.  Are computations correct?</t>
  </si>
  <si>
    <t xml:space="preserve">Department/Agency: </t>
  </si>
  <si>
    <t>No.</t>
  </si>
  <si>
    <t>N</t>
  </si>
  <si>
    <r>
      <t xml:space="preserve">              </t>
    </r>
    <r>
      <rPr>
        <u/>
        <sz val="12"/>
        <rFont val="Calibri"/>
        <family val="2"/>
      </rPr>
      <t>Personnel Services</t>
    </r>
  </si>
  <si>
    <r>
      <t xml:space="preserve">              </t>
    </r>
    <r>
      <rPr>
        <u/>
        <sz val="12"/>
        <rFont val="Calibri"/>
        <family val="2"/>
      </rPr>
      <t>Operations</t>
    </r>
  </si>
  <si>
    <r>
      <t xml:space="preserve">              </t>
    </r>
    <r>
      <rPr>
        <u/>
        <sz val="12"/>
        <rFont val="Calibri"/>
        <family val="2"/>
      </rPr>
      <t>Utilities</t>
    </r>
  </si>
  <si>
    <r>
      <t xml:space="preserve">              </t>
    </r>
    <r>
      <rPr>
        <u/>
        <sz val="12"/>
        <rFont val="Calibri"/>
        <family val="2"/>
      </rPr>
      <t>Capital Outlay</t>
    </r>
  </si>
  <si>
    <r>
      <t xml:space="preserve">              </t>
    </r>
    <r>
      <rPr>
        <u/>
        <sz val="12"/>
        <rFont val="Calibri"/>
        <family val="2"/>
      </rPr>
      <t>Full Time Equivalencies (FTEs)</t>
    </r>
  </si>
  <si>
    <r>
      <t xml:space="preserve">              1.  Are "Items" under schedules B - F listed in </t>
    </r>
    <r>
      <rPr>
        <u/>
        <sz val="12"/>
        <rFont val="Calibri"/>
        <family val="2"/>
      </rPr>
      <t>detail</t>
    </r>
    <r>
      <rPr>
        <sz val="12"/>
        <rFont val="Calibri"/>
        <family val="2"/>
      </rPr>
      <t>?</t>
    </r>
  </si>
  <si>
    <t>Input by Department</t>
  </si>
  <si>
    <t>( A )</t>
  </si>
  <si>
    <t>( B )</t>
  </si>
  <si>
    <t>( C )</t>
  </si>
  <si>
    <t>( D )</t>
  </si>
  <si>
    <t>( E )</t>
  </si>
  <si>
    <t>( F )</t>
  </si>
  <si>
    <t>( G )</t>
  </si>
  <si>
    <t>( H )</t>
  </si>
  <si>
    <t>( I )</t>
  </si>
  <si>
    <t>( J )</t>
  </si>
  <si>
    <t>( K )</t>
  </si>
  <si>
    <t>( L )</t>
  </si>
  <si>
    <t>( M )</t>
  </si>
  <si>
    <t>( N )</t>
  </si>
  <si>
    <t>( O )</t>
  </si>
  <si>
    <t>( P )</t>
  </si>
  <si>
    <t>( Q )</t>
  </si>
  <si>
    <t>( R )</t>
  </si>
  <si>
    <t>(S)</t>
  </si>
  <si>
    <t>SALARY</t>
  </si>
  <si>
    <t>Increment</t>
  </si>
  <si>
    <t>( E+F+G+I )</t>
  </si>
  <si>
    <t xml:space="preserve">Retirement </t>
  </si>
  <si>
    <t>Retire (DDI)</t>
  </si>
  <si>
    <t>Social Security</t>
  </si>
  <si>
    <t>Medicare</t>
  </si>
  <si>
    <t>Life</t>
  </si>
  <si>
    <t>Medical</t>
  </si>
  <si>
    <t>Dental</t>
  </si>
  <si>
    <t>( K thru Q )</t>
  </si>
  <si>
    <t>( J + R )</t>
  </si>
  <si>
    <t>PAY LOCATION</t>
  </si>
  <si>
    <t>WORK SITE</t>
  </si>
  <si>
    <t>POSITION NUMBER</t>
  </si>
  <si>
    <t>POSITION TITLE</t>
  </si>
  <si>
    <t>NAME OF INCUMBENT</t>
  </si>
  <si>
    <t>GRADE/ STEP</t>
  </si>
  <si>
    <t>OVERTIME</t>
  </si>
  <si>
    <t>SPECIAL*</t>
  </si>
  <si>
    <t>DATE</t>
  </si>
  <si>
    <t>AMT</t>
  </si>
  <si>
    <t>SUBTOTAL</t>
  </si>
  <si>
    <t>(6.2% * J)</t>
  </si>
  <si>
    <t>(1.45% * J)</t>
  </si>
  <si>
    <t>( Premium)</t>
  </si>
  <si>
    <t>TOTAL BENEFITS</t>
  </si>
  <si>
    <t>TOTAL SALARY + BENEFITS</t>
  </si>
  <si>
    <t>($19.02*26PP)</t>
  </si>
  <si>
    <t>GEB Review and Approval</t>
  </si>
  <si>
    <t>FY 2016</t>
  </si>
  <si>
    <t>FY 2017</t>
  </si>
  <si>
    <t xml:space="preserve">    d.  FY 2017 (Proposed) Agency Staffing Pattern [BBMR SP-1] - All Fund Sources</t>
  </si>
  <si>
    <t xml:space="preserve">    e.  FY 2016 (Current) Agency Staffing Pattern [BBMR SP-1] - All Fund Sources</t>
  </si>
  <si>
    <t xml:space="preserve">Analyst </t>
  </si>
  <si>
    <t>Dept./Agency:</t>
  </si>
  <si>
    <t>School :</t>
  </si>
  <si>
    <t>Program:</t>
  </si>
  <si>
    <t>School:</t>
  </si>
  <si>
    <t>DIFFERENTIAL AMTS (SALARY AND BENEFITS)</t>
  </si>
  <si>
    <t>EMPLOYEE NAME</t>
  </si>
  <si>
    <t>Medicare (1.45%)</t>
  </si>
  <si>
    <t>School Principal:</t>
  </si>
  <si>
    <t>School Name:</t>
  </si>
  <si>
    <t xml:space="preserve">    f.  Equipment/Capital Listing &amp; Space Requirement Form [BBMR EL-1]</t>
  </si>
  <si>
    <t xml:space="preserve">    c.  Program Budget Digest Forms [BBMR BD-1, BBMR 96A]</t>
  </si>
  <si>
    <t>III.    Program Budget Digest Forms [BBMR BD-1,  BBMR 96A]</t>
  </si>
  <si>
    <t xml:space="preserve">              1.  Are amounts reflected in each column accurate (BBMR96A)?</t>
  </si>
  <si>
    <t xml:space="preserve">          B.)  BBMR 96A</t>
  </si>
  <si>
    <t>V.   Equipment/Capital Listing &amp; Space Requirement Form [BBMR EL-1]</t>
  </si>
  <si>
    <t>SCHOOL:</t>
  </si>
  <si>
    <t>School</t>
  </si>
  <si>
    <t>Function:</t>
  </si>
  <si>
    <t>REGULAR SALARIES/INCREMENTS</t>
  </si>
  <si>
    <t>TEACHER PREP</t>
  </si>
  <si>
    <t>RECLASSIFICATION</t>
  </si>
  <si>
    <t>OVERTIME/SPECIAL PAY</t>
  </si>
  <si>
    <t>ON-CALL SUBSTITUTE</t>
  </si>
  <si>
    <t>PART-TIME</t>
  </si>
  <si>
    <t>BENEFITS</t>
  </si>
  <si>
    <t>School Operations</t>
  </si>
  <si>
    <t>TRAVEL- OFF-ISLAND/LOCAL MILEAGE REIMBURSEMENT</t>
  </si>
  <si>
    <t>POWER</t>
  </si>
  <si>
    <t>WATER/SEWER</t>
  </si>
  <si>
    <t>TELEPHONE/TOLL</t>
  </si>
  <si>
    <t>* Amounts are subject to change</t>
  </si>
  <si>
    <t>Function: School Operations</t>
  </si>
  <si>
    <t>G4S (Cash Collections)</t>
  </si>
  <si>
    <t>(Signature of School Principal)</t>
  </si>
  <si>
    <t>00/00/0000</t>
  </si>
  <si>
    <t>NO.</t>
  </si>
  <si>
    <t>LOC.</t>
  </si>
  <si>
    <t>Accreditation</t>
  </si>
  <si>
    <t xml:space="preserve">Building Sanitary Permits </t>
  </si>
  <si>
    <t xml:space="preserve">Custodial Services </t>
  </si>
  <si>
    <t xml:space="preserve">ERATE Contractual Services </t>
  </si>
  <si>
    <t xml:space="preserve">Photocopier/Fax Machine Contractual Services </t>
  </si>
  <si>
    <t>Solid Waste Collection</t>
  </si>
  <si>
    <t xml:space="preserve">Variance </t>
  </si>
  <si>
    <t>Increase/(Decrease)</t>
  </si>
  <si>
    <t>VISION STATEMENT:</t>
  </si>
  <si>
    <t>Every Student:  Responsible, Respectful, and Ready for Life.</t>
  </si>
  <si>
    <t>Our Educational Community prepares all students for life, promotes excellence, and provides support.</t>
  </si>
  <si>
    <r>
      <t xml:space="preserve">1)  All guam Department of Education students will graduate from high school prepared to pursue post-secondary education on- or off-island or to assume gainful employment within the public or private sector. </t>
    </r>
    <r>
      <rPr>
        <i/>
        <sz val="10"/>
        <rFont val="Calibri"/>
        <family val="2"/>
      </rPr>
      <t xml:space="preserve">Objective 1.1: By Year 2020, the GDOE will have a cohort graduation rate of at least 80%. Objective 1.2: By Year 2020, at least 80% of HS students will be proficient in English Language Arts and Math as measured by the Department’s State-wide Assessment. Objective 1.3: By Year 2020, at least 80% of HS students will be proficient in Science and Social Studies as measured by the Department’s State-wide Assessment.  Objective 1.4: By Year 2020, the percentage of public school students testing into remedial reading and math courses at the University of Guam and the Guam Community College will be less than 30%.   Objective 1.5: By Year 2016-17 (Year 3), all graduating seniors will score a bronze or higher on the ACT Work Keys Assessment (or equivalent work readiness assessment) with at least 50% scoring Gold or higher. Objective 1.6: By School Year 2016-17 (Year 3), at least 50%  of the students taking an Advanced Placement (AP) exam will receive a passing score. By SY2019-20 (Year 6), at least 80% will receive a passing score.  </t>
    </r>
    <r>
      <rPr>
        <i/>
        <sz val="11"/>
        <rFont val="Calibri"/>
        <family val="2"/>
      </rPr>
      <t xml:space="preserve">
</t>
    </r>
    <r>
      <rPr>
        <sz val="11"/>
        <rFont val="Calibri"/>
        <family val="2"/>
      </rPr>
      <t xml:space="preserve">2) All Guam Department of Education students will successfully progress from grade to grade and from one level of school to another in orer to maximize the opportunities to successfully graduate from high school. </t>
    </r>
    <r>
      <rPr>
        <i/>
        <sz val="10"/>
        <rFont val="Calibri"/>
        <family val="2"/>
      </rPr>
      <t>Objective 2.1: By Year 2020, at least 80% of students at each grade level will be proficient in English Language Arts, Math, Science and Social Studies as measured by the Department’s State-wide summative assessment.Objective 2.2: By Year 2020, at least 80% of students in grades K-8 will reach benchmark in Reading and Math as measured by the Department’s Interim assessments. Objective 2.3 By Year 2020, at least 80% of students will be receiving a passing semester grade in Reading, Language Arts, Math, Science and Social Studies. (Used as an indicator for earned credit in secondary schools, not necessarily achievement)</t>
    </r>
    <r>
      <rPr>
        <sz val="11"/>
        <rFont val="Calibri"/>
        <family val="2"/>
      </rPr>
      <t xml:space="preserve">
3)  All Guam Department of Education instructional personnel will meet high standards for qualifications in ongoing professional development and will be held accountable for all assigned responsibilities. </t>
    </r>
    <r>
      <rPr>
        <i/>
        <sz val="10"/>
        <rFont val="Calibri"/>
        <family val="2"/>
      </rPr>
      <t xml:space="preserve">Objective 3.1 By School Year 2015-16 (Year 2), 100% of GDOE Instructional Personnel will be participating in an annual professional development program appropriate to their job duties designed to enhance their current skills as well as to provide opportunities for growth. Objective 3.2 By School Year 2016-17 (Year 3), 100% of GDOE Instructional Personnel will be evaluated through an instrument appropriate to their job duties that allows for both a formative and summative evaluation of their performance. Objective 3.3 By School Year 2017-18 (Year 4), 100% of GDOE Instructional Personnel will rate satisfactory or better as rated on their respective evaluation tool. </t>
    </r>
    <r>
      <rPr>
        <sz val="11"/>
        <rFont val="Calibri"/>
        <family val="2"/>
      </rPr>
      <t xml:space="preserve">
4) All members of the Guam Department of Education Community will establish a safe, positive and supportive environment. </t>
    </r>
    <r>
      <rPr>
        <i/>
        <sz val="10"/>
        <rFont val="Calibri"/>
        <family val="2"/>
      </rPr>
      <t>Objective 4.1: By SY2016-17 (Year 3), all schools will have a discipline rate of 15% or less.  Objective 4.2: By SY2015-16 (Year 2), all schools and related services will have a perception survey that measures stakeholders perception of the extent to which they are safe, positive and supportive. Objective 4.3: By SY2016-17 (Year 3), all schools and related services will rate at least satisfactory on their respective stakeholder perception survey. Objective 4.4: All schools and divisions will meet the requirements of all regulatory agencies for a safe environment.</t>
    </r>
    <r>
      <rPr>
        <sz val="11"/>
        <rFont val="Calibri"/>
        <family val="2"/>
      </rPr>
      <t xml:space="preserve">
5) All GDOE operations activities will maximize the criticual use of limited resources and meet high standards of accountability.</t>
    </r>
    <r>
      <rPr>
        <i/>
        <sz val="10"/>
        <rFont val="Calibri"/>
        <family val="2"/>
      </rPr>
      <t>Objective 5.1: By SY2015-16 (Year 2), complete a thorough assessment of all financial and administrative functions and develop a management indicator system to regularly rate the overall effectiveness and efficiency of the department’s management practices.Objective 5.2: By SY2017-18 (Year 4), based on the department’s management indicator system, the GDOE will achieve at least a satisfactory or equivalent rating overall. By 2020 (Year 6), the GDOE will receive the highest rating. Objective 5.3: By SY2016-17 (Year 3), all support divisions will rate at least satisfactory on their respective stakeholder perception survey. Objective 5.4 By School Year 2017-18 (Year 4), 100% of GDOE Support Personnel will rate satisfactory or better as rated on their respective evaluation tool.</t>
    </r>
  </si>
  <si>
    <t>(J * 27.41%)</t>
  </si>
  <si>
    <t>FY 2017 (CURRENT)</t>
  </si>
  <si>
    <t>RETIREMENT (27.41%)</t>
  </si>
  <si>
    <t>Fund (s)</t>
  </si>
  <si>
    <t>Operations</t>
  </si>
  <si>
    <t>Fiscal Year 2018 Budget</t>
  </si>
  <si>
    <t>for Fiscal Year 2018.  I further certify the accuracy of the information contained in this document.</t>
  </si>
  <si>
    <t>FY 2018</t>
  </si>
  <si>
    <t>FY 2016                                     Level of Accomplishment</t>
  </si>
  <si>
    <t>FY 2017                                Anticipated Level</t>
  </si>
  <si>
    <t>FY 2018                                Projected  Level</t>
  </si>
  <si>
    <t xml:space="preserve">School: </t>
  </si>
  <si>
    <t>FY2018</t>
  </si>
  <si>
    <t>Request</t>
  </si>
  <si>
    <t xml:space="preserve">FY2017 CURRENT SALARY </t>
  </si>
  <si>
    <t>FY 2018 (PROPOSED)</t>
  </si>
  <si>
    <t>FY2018 RECLASSIFICATION PROJECTION</t>
  </si>
  <si>
    <t>FY 2018 BUDGET DOCUMENT CHECKLIST</t>
  </si>
  <si>
    <t>Supplies, Administrative (17 GCA Y Kuentan Salåppe' Prinsepåt)</t>
  </si>
  <si>
    <t>Supplies, Instruction</t>
  </si>
  <si>
    <t>Supplies, Counselor</t>
  </si>
  <si>
    <t>Supplies, Cafeteria (Only if GDOE operated)</t>
  </si>
  <si>
    <t>Supplies, Nurse</t>
  </si>
  <si>
    <t>(J * 28.41%)</t>
  </si>
  <si>
    <t>RETIREMENT (28.41%)</t>
  </si>
  <si>
    <t>**Inclusive of Headstart, Early Childhood (PRE-K), &amp; GATE</t>
  </si>
  <si>
    <t>Marcial A. Sablan Elementary School</t>
  </si>
  <si>
    <t>Geraldine J. Pablo</t>
  </si>
  <si>
    <t xml:space="preserve">Faculty and Staff of Marcial A. Sablan Elementary School will:  plan, provide, and evaluate curriculum standards that are consistent with adopted Common Core State Standards and GDOE standards, School Improvement Plan, School Action Plan, Technology Plan, NCLB Initiatives, other school based efforts and Effective School Practices; ensure that the school work towards improving student achievement by guiding principals in the implementation of the Professional Teacher Evaluation Program; provide appropriate educational activities and experiences to improve student achievement by at least 5% as measured by the District Wide Assessment and other school based assessments; increase attendance rate of students and employees;  provide for an environment conducive to learning as well as ensure the health, welfare, and safety of students, faculty, staff, and visitors to Marcial A. Sablan Elementary School.  1. To improve student achievement in Language Arts, Reading, and Math. 2. To reach satisfactory performance level on the Passing School Rate. 3. To reach satisfactory performance level on the 5th Grade Promotional Rate. 4. To reach satisfactory performance level on Student Average Discipline Rate. 5. To reach  satisfactory performance level on the Student Average Daily Attendance Rate. 6. To reach satisfactory performance on the Employee Attendance Rate. 7. To collaborate with families and community members, respond to diverse community interest and mobilize community interests. 8. To comply with P.L.28-45, "Every Child is Entitles to an Adequate Education" Act. </t>
  </si>
  <si>
    <t>Marcial A. Sablan Elementary School faculty and staff will; implement and enforce the standards that will meet the mission, objectives and expectations of the Guam Department of Education; provide resources and support to build faculty and staff capacity through ongoing professional development that focuses on teachers' learning and students' achievement; and carry out efforts to support classroom teaching and learning to ensure the high-test standards and performance.</t>
  </si>
  <si>
    <t>Language</t>
  </si>
  <si>
    <t>1st</t>
  </si>
  <si>
    <t>N/A</t>
  </si>
  <si>
    <t>2nd</t>
  </si>
  <si>
    <t>3rd</t>
  </si>
  <si>
    <t>4th</t>
  </si>
  <si>
    <t>5th</t>
  </si>
  <si>
    <t>Reading</t>
  </si>
  <si>
    <t>Math</t>
  </si>
  <si>
    <t>Improve the performance levels of students in ready or higher in the content areasas of Language Arts, Reading, and Math by 5% as measured by the District Wide Assesment Testing durin g SY 2014-2015 as a baseline.</t>
  </si>
  <si>
    <t>FY 2015</t>
  </si>
  <si>
    <t>2Know Classroom Response System</t>
  </si>
  <si>
    <t>Dell Laptop Computer (Adminstrator)</t>
  </si>
  <si>
    <t>Desk Top Computer Optiplex 990MT</t>
  </si>
  <si>
    <t>Balt FDB AV Cart with locking storage BAIT  BLT-27566</t>
  </si>
  <si>
    <t>WHITEBOARD AB378 PRO/PRM30A</t>
  </si>
  <si>
    <t>DLP DELL APJ 1510X PROJECTOR 1510X</t>
  </si>
  <si>
    <t>ACTIVOTE LEARNER RESPONSE SYSTEM ACTIVOTE</t>
  </si>
  <si>
    <t>Dell Desktop Tower</t>
  </si>
  <si>
    <t xml:space="preserve">E-Series Gateway Desktop Tower </t>
  </si>
  <si>
    <t>Dell Desktop Tower GX260/GX283</t>
  </si>
  <si>
    <t>Dell Desktop Tower GX260/GX276</t>
  </si>
  <si>
    <t>E-Series Gateway Desktop Tower Gateway</t>
  </si>
  <si>
    <t>Operating system/software needs updating</t>
  </si>
  <si>
    <t xml:space="preserve">Water Storage </t>
  </si>
  <si>
    <t>Water in tank but pump does not work</t>
  </si>
  <si>
    <t>CPU - DELL GX1</t>
  </si>
  <si>
    <t>CPU - DELL PENTIUM</t>
  </si>
  <si>
    <t>Playground Equipment Headstart</t>
  </si>
  <si>
    <t>BALT FDB AV CART WITH LOCKING STORAGE AN</t>
  </si>
  <si>
    <t>Mobile Cart #s 5547 - 5576</t>
  </si>
  <si>
    <t>Lenovo ThinkPad Edge 430 (mobile lab)</t>
  </si>
  <si>
    <t>LENOVO THINK PAD L430 Teachers</t>
  </si>
  <si>
    <t>Lenovo ThinkCentre M72e desktop computer (faculty non-instructional)</t>
  </si>
  <si>
    <t>BROCADE 24 PORT SWITCH</t>
  </si>
  <si>
    <t>VOYAGEUR DESKTOP</t>
  </si>
  <si>
    <t>SONY 70" SMART TV</t>
  </si>
  <si>
    <t>ACER DLP PROJECTOR DSV0008</t>
  </si>
  <si>
    <t>SONY DCR-SX85 CAMCORDERS</t>
  </si>
  <si>
    <t>DIGITAL PROJECTORS DELL APJ1510X 35</t>
  </si>
  <si>
    <t>ACTIVIEW 322 AV322</t>
  </si>
  <si>
    <t>Compacific Cart</t>
  </si>
  <si>
    <t>12" stackable student chairs</t>
  </si>
  <si>
    <t>14" Stackable student chairs</t>
  </si>
  <si>
    <t>18" stackable student chairs</t>
  </si>
  <si>
    <t>25 Tub Cubby holder w/locker mobile</t>
  </si>
  <si>
    <t>2door metal Locker</t>
  </si>
  <si>
    <t>5 drawer file cabinet</t>
  </si>
  <si>
    <t>Binding machine, Image maker 2000-1</t>
  </si>
  <si>
    <t>cabinet card catelog 45 drawers</t>
  </si>
  <si>
    <t>cabinet, first aide</t>
  </si>
  <si>
    <t>cabinet Kokoyo storage system</t>
  </si>
  <si>
    <t>cabinet Lion storage</t>
  </si>
  <si>
    <t>cabinet storage</t>
  </si>
  <si>
    <t>folding chairs</t>
  </si>
  <si>
    <t>Teacher chairs with wheels and arms</t>
  </si>
  <si>
    <t>Circulation desk, library</t>
  </si>
  <si>
    <t>Cubby 20 slots shelf, large</t>
  </si>
  <si>
    <t>Cubby 24 slot shelf, large</t>
  </si>
  <si>
    <t>cubby 25 slot shelf, large</t>
  </si>
  <si>
    <t>cubby 25 slot shelf, medium</t>
  </si>
  <si>
    <t>cubby 25 slot shelf, small</t>
  </si>
  <si>
    <t>cubby 60 slot shelf, large</t>
  </si>
  <si>
    <t>desk with chair attached</t>
  </si>
  <si>
    <t>desk principal</t>
  </si>
  <si>
    <t>desk, teachers</t>
  </si>
  <si>
    <t>dishwasher with sink and table attached</t>
  </si>
  <si>
    <t>DVD, hitachi</t>
  </si>
  <si>
    <t>Epson stylus C42 UX printer</t>
  </si>
  <si>
    <t>Executive chair, chromatic</t>
  </si>
  <si>
    <t>File cabinet 4 drawers, legal size lock and key</t>
  </si>
  <si>
    <t>File cabinet 4 drawers</t>
  </si>
  <si>
    <t>file cabinet 2 drawers</t>
  </si>
  <si>
    <t>fire extinguisher-Badger 10 lbs</t>
  </si>
  <si>
    <t>fire extinguisher-Badger 15 lbs</t>
  </si>
  <si>
    <t>fire extinguisher-Badger 16 lbs</t>
  </si>
  <si>
    <t>First Aid bed</t>
  </si>
  <si>
    <t>Floor scale</t>
  </si>
  <si>
    <t>Janitorial Cart</t>
  </si>
  <si>
    <t>Locker, 12x15x12, 25 openings per/unit</t>
  </si>
  <si>
    <t>Mark N wipe standard white board</t>
  </si>
  <si>
    <t>Milk cooler</t>
  </si>
  <si>
    <t>Paper cutter</t>
  </si>
  <si>
    <t>Refrigerator, large</t>
  </si>
  <si>
    <t>Physician scale</t>
  </si>
  <si>
    <t>Serving line stainless</t>
  </si>
  <si>
    <t>sliding glass display case</t>
  </si>
  <si>
    <t>Stadiometer</t>
  </si>
  <si>
    <t>Standing scale</t>
  </si>
  <si>
    <t>Storage cabinet, 2 door, Locker</t>
  </si>
  <si>
    <t>Storage cabinet, medium</t>
  </si>
  <si>
    <t>Stretcher, folding</t>
  </si>
  <si>
    <t>Student desk, intermediate</t>
  </si>
  <si>
    <t>Student desk, primary</t>
  </si>
  <si>
    <t>Cafeteria table</t>
  </si>
  <si>
    <t xml:space="preserve">Folding table </t>
  </si>
  <si>
    <t>Folding table 6 ft</t>
  </si>
  <si>
    <t>kidney table</t>
  </si>
  <si>
    <t xml:space="preserve">Rectangular table </t>
  </si>
  <si>
    <t>Round table</t>
  </si>
  <si>
    <t>Trapezoid table Druegor</t>
  </si>
  <si>
    <t>Talking Globe</t>
  </si>
  <si>
    <t>Tall metal book shelf, yellow</t>
  </si>
  <si>
    <t>Water heater</t>
  </si>
  <si>
    <t>White board</t>
  </si>
  <si>
    <t>Workcentre Xerox Machine Colored</t>
  </si>
  <si>
    <t>Joseph L.M. Sanchez, Acting Superintendent of Education</t>
  </si>
  <si>
    <t>30"x144" Mobile Bench Cafeteria Table with 15" seat Virco Model MTB152712AE</t>
  </si>
  <si>
    <t>Awning (3rd request)</t>
  </si>
  <si>
    <t>Renovate Restrooms</t>
  </si>
  <si>
    <t>Student Desk, Open Front Book Box, Adjustable Height</t>
  </si>
  <si>
    <t>Junior Executive Desk</t>
  </si>
  <si>
    <t>Beam Seating, Lobby</t>
  </si>
  <si>
    <t>First Aide Couch</t>
  </si>
  <si>
    <t>Narcotics Cabinet</t>
  </si>
  <si>
    <t xml:space="preserve">Steel Step-On- Can, 12 Gallon </t>
  </si>
  <si>
    <t>Round Steel Wastebasket, 20 gal</t>
  </si>
  <si>
    <t>Functional Area:</t>
  </si>
  <si>
    <t>School/Division:</t>
  </si>
  <si>
    <t>MARCIAL SABLAN ELEMENTARY</t>
  </si>
  <si>
    <t>Fund:</t>
  </si>
  <si>
    <t>Local</t>
  </si>
  <si>
    <t>(1/)</t>
  </si>
  <si>
    <t>302-MASES</t>
  </si>
  <si>
    <t>ADMIN ASST</t>
  </si>
  <si>
    <t>REYES,ANNIE</t>
  </si>
  <si>
    <t>J-HP-12</t>
  </si>
  <si>
    <t>CLERK TYPIST I</t>
  </si>
  <si>
    <t>CRUZ,ELIZABETH</t>
  </si>
  <si>
    <t>D-HP-7</t>
  </si>
  <si>
    <t>CLERK TYPIST II</t>
  </si>
  <si>
    <t>MENO,JOSEPH</t>
  </si>
  <si>
    <t>E-HP-1</t>
  </si>
  <si>
    <t>COMP OPER II</t>
  </si>
  <si>
    <t>SANTIAGO,PATRICIA</t>
  </si>
  <si>
    <t>I-HP-10</t>
  </si>
  <si>
    <t>ELEM PRINCIPAL</t>
  </si>
  <si>
    <t>PABLO,GERALDINE</t>
  </si>
  <si>
    <t>ED9-12</t>
  </si>
  <si>
    <t>HLTH COUNSLR III</t>
  </si>
  <si>
    <t>SUMBO,ARIEL MAE</t>
  </si>
  <si>
    <t>N-M-9</t>
  </si>
  <si>
    <t>MAINT CUSTODIAN</t>
  </si>
  <si>
    <t>QUINTANILLA,RAMON</t>
  </si>
  <si>
    <t>D-HP-16</t>
  </si>
  <si>
    <t>SCH AIDE II</t>
  </si>
  <si>
    <t>BAMBA,VELMA</t>
  </si>
  <si>
    <t>G-HP-7</t>
  </si>
  <si>
    <t>QUINATA,KRISTY MARIE</t>
  </si>
  <si>
    <t>G-HP-3</t>
  </si>
  <si>
    <t>SCH AIDE III</t>
  </si>
  <si>
    <t>CASTRO,JOSEPH</t>
  </si>
  <si>
    <t>H-HP-9</t>
  </si>
  <si>
    <t>GUEVARA,DOLORES</t>
  </si>
  <si>
    <t>H-HP-12</t>
  </si>
  <si>
    <t>QUINTANILLA,JAMES</t>
  </si>
  <si>
    <t>H-HP-7</t>
  </si>
  <si>
    <t>SABALBORO,KENNITH</t>
  </si>
  <si>
    <t>H-HP-5</t>
  </si>
  <si>
    <t>TAITINGFONG,FRANCES</t>
  </si>
  <si>
    <t>H-HP-10</t>
  </si>
  <si>
    <t>TEACHER I-A (CHM)</t>
  </si>
  <si>
    <t>BABAUTA,JOSEPH</t>
  </si>
  <si>
    <t>ED1A-8</t>
  </si>
  <si>
    <t>TEACHER I-B</t>
  </si>
  <si>
    <t>KING,ALVIN</t>
  </si>
  <si>
    <t>ED1B-4</t>
  </si>
  <si>
    <t>TEACHER II</t>
  </si>
  <si>
    <t>ACFALLE,MERIEL</t>
  </si>
  <si>
    <t>ED2-7</t>
  </si>
  <si>
    <t>FERNANDEZ,LORENA</t>
  </si>
  <si>
    <t>ED2-5</t>
  </si>
  <si>
    <t>TEACHER III</t>
  </si>
  <si>
    <t>BAUTISTA,BRENDA</t>
  </si>
  <si>
    <t>ED3-12</t>
  </si>
  <si>
    <t>BAZA,KATRINA</t>
  </si>
  <si>
    <t>ED3-4</t>
  </si>
  <si>
    <t>CHARFAUROS,MAYANN</t>
  </si>
  <si>
    <t>ED3-11</t>
  </si>
  <si>
    <t>TEACHER III (RTFT)</t>
  </si>
  <si>
    <t>CRUZ,ADELE D.Q.</t>
  </si>
  <si>
    <t>ED3-1</t>
  </si>
  <si>
    <t>ESPINOSA,LELIAN</t>
  </si>
  <si>
    <t>ED3-16</t>
  </si>
  <si>
    <t>MEEKS,LISA MAUREEN</t>
  </si>
  <si>
    <t>ED3-5</t>
  </si>
  <si>
    <t>SINGENES,SINGEO</t>
  </si>
  <si>
    <t>TEACHER III (CHM)</t>
  </si>
  <si>
    <t>MESA,JOSE</t>
  </si>
  <si>
    <t>ED3-13</t>
  </si>
  <si>
    <t>TEACHER III (SL)</t>
  </si>
  <si>
    <t>MCDONALD,MARIA</t>
  </si>
  <si>
    <t>ED3-2</t>
  </si>
  <si>
    <t>TEACHER IV</t>
  </si>
  <si>
    <t>AREVALO,MARIA M.C.</t>
  </si>
  <si>
    <t>ED4-18</t>
  </si>
  <si>
    <t>BASCON,DOROTHY</t>
  </si>
  <si>
    <t>ED4-16</t>
  </si>
  <si>
    <t>BUENDICHO,TINA M.T.</t>
  </si>
  <si>
    <t>ED4-13</t>
  </si>
  <si>
    <t>CRUELDAD,CHERYL</t>
  </si>
  <si>
    <t>CRUZ,FRANCINE JOY</t>
  </si>
  <si>
    <t>ED4-11</t>
  </si>
  <si>
    <t>LOBATON,CHARLENE</t>
  </si>
  <si>
    <t>NEWLAND,ANGELA</t>
  </si>
  <si>
    <t>ED4-12</t>
  </si>
  <si>
    <t>TEACHER I-A (CHM) (LTFT)</t>
  </si>
  <si>
    <t>SANTOS, RUFAE ININA</t>
  </si>
  <si>
    <t>ED1A-1</t>
  </si>
  <si>
    <t>SUBSTITUTE (LTPT)</t>
  </si>
  <si>
    <t>F-HP-1</t>
  </si>
  <si>
    <t>NEWLAND,EILEEN</t>
  </si>
  <si>
    <t>REYES,JACQUELINE</t>
  </si>
  <si>
    <t>ED4-17</t>
  </si>
  <si>
    <t>SORUPIA,ERMIE</t>
  </si>
  <si>
    <t>SUSUICO,JOANN</t>
  </si>
  <si>
    <t>ED4-9</t>
  </si>
  <si>
    <t>TYQUIENGCO,JULIA</t>
  </si>
  <si>
    <t>ED4-7</t>
  </si>
  <si>
    <t>TEACHER IV (GC)</t>
  </si>
  <si>
    <t>BABAUTA-BALBIN,MARIE</t>
  </si>
  <si>
    <t>TEACHER IV (PRE K)</t>
  </si>
  <si>
    <t>CRUZ,PIA</t>
  </si>
  <si>
    <t>TEACHER V</t>
  </si>
  <si>
    <t>BALETO,MARLENE</t>
  </si>
  <si>
    <t>ED5-17</t>
  </si>
  <si>
    <t>CAMACHO,STEPHANE</t>
  </si>
  <si>
    <t>ED5-10</t>
  </si>
  <si>
    <t>TEACHER V (ESL CO)</t>
  </si>
  <si>
    <t>NORTH,REBECCA</t>
  </si>
  <si>
    <t>ED5-15</t>
  </si>
  <si>
    <t>FY 2018 (PROPOSED) PART-TIME SUBSTITUTES</t>
  </si>
  <si>
    <t>VACANT: VICE: CHAMBERLAIN, LEANDRA LYNN (6/1/2017COB)</t>
  </si>
  <si>
    <t>VACANT: VICE: MONDIA, SHEILAH (6/1/2017COB)</t>
  </si>
  <si>
    <t>VACANT: VICE: CRUZ,ADELE D.Q. (6/1/2017COB)</t>
  </si>
  <si>
    <t>ED4-1</t>
  </si>
  <si>
    <t xml:space="preserve">VACANT: VICE: SINGENES,SINGEO (6/1/2017COB) </t>
  </si>
  <si>
    <t xml:space="preserve">Marcial Sablan Elementary </t>
  </si>
  <si>
    <t>Elementary Education</t>
  </si>
  <si>
    <t>School: Marcial A. Sablan Elementary</t>
  </si>
  <si>
    <t>Program: Elementary Education</t>
  </si>
  <si>
    <t>FY 2018 (PROPOSED) VACANT AND NEW POSITIONS</t>
  </si>
  <si>
    <t>Painting (Exterior up to 2nd floor) and antiskid painting for walkways</t>
  </si>
  <si>
    <t>Computer System</t>
  </si>
  <si>
    <t>Shipping and Handling Charges for Equipment</t>
  </si>
  <si>
    <t>ELEM. ASST PRINCIPAL</t>
  </si>
  <si>
    <t>NEW POSITION</t>
  </si>
  <si>
    <t>ED8-5</t>
  </si>
  <si>
    <t>Subtotal</t>
  </si>
  <si>
    <t>25% Shipping</t>
  </si>
  <si>
    <t>Marcial A. Sablan Elementary School will perform its mission by providing a sound educational foundation for all students in the elementary grades, Pre-Kindergarten to 5th grade that is aligned with:  the Guam Department of Education vision and mission; the Every Student Success Act; P.L. 38-45; Guam Department of Education expectations, Board Policies, and procedures.  Marcial A. Sablan Elementary school will develop standards to effectuate an increase in the percentage of students at Ready or close level for the ACT ASPIRE and for SBA, which demonstrates solid academic performance as measured by District Wide Assessments, by ate least 5% each grade level per year.</t>
  </si>
  <si>
    <t>___√_____</t>
  </si>
  <si>
    <r>
      <t>___√</t>
    </r>
    <r>
      <rPr>
        <u/>
        <sz val="12"/>
        <rFont val="Calibri"/>
        <family val="2"/>
      </rPr>
      <t>__</t>
    </r>
    <r>
      <rPr>
        <sz val="12"/>
        <rFont val="Calibri"/>
        <family val="2"/>
      </rPr>
      <t>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</si>
</sst>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409]* #,##0_);_([$$-409]* \(#,##0\);_([$$-409]* &quot;-&quot;??_);_(@_)"/>
    <numFmt numFmtId="167" formatCode="mm/dd/yyyy"/>
  </numFmts>
  <fonts count="55" x14ac:knownFonts="1">
    <font>
      <sz val="12"/>
      <name val="SWISS"/>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0"/>
      <name val="Arial"/>
      <family val="2"/>
    </font>
    <font>
      <sz val="10"/>
      <name val="Arial"/>
      <family val="2"/>
    </font>
    <font>
      <sz val="12"/>
      <name val="SWISS"/>
    </font>
    <font>
      <sz val="12"/>
      <name val="Arial"/>
      <family val="2"/>
    </font>
    <font>
      <sz val="12"/>
      <name val="Helvetica"/>
      <family val="2"/>
    </font>
    <font>
      <sz val="8"/>
      <name val="SWISS"/>
    </font>
    <font>
      <sz val="11"/>
      <color indexed="8"/>
      <name val="Calibri"/>
      <family val="2"/>
    </font>
    <font>
      <sz val="10"/>
      <name val="Calibri"/>
      <family val="2"/>
    </font>
    <font>
      <b/>
      <sz val="10"/>
      <name val="Calibri"/>
      <family val="2"/>
    </font>
    <font>
      <b/>
      <sz val="12"/>
      <name val="Calibri"/>
      <family val="2"/>
    </font>
    <font>
      <sz val="12"/>
      <name val="Calibri"/>
      <family val="2"/>
    </font>
    <font>
      <b/>
      <sz val="11"/>
      <color indexed="8"/>
      <name val="Calibri"/>
      <family val="2"/>
    </font>
    <font>
      <b/>
      <sz val="10"/>
      <color indexed="8"/>
      <name val="Calibri"/>
      <family val="2"/>
    </font>
    <font>
      <b/>
      <sz val="14"/>
      <color indexed="8"/>
      <name val="Calibri"/>
      <family val="2"/>
    </font>
    <font>
      <b/>
      <u/>
      <sz val="14"/>
      <color indexed="8"/>
      <name val="Calibri"/>
      <family val="2"/>
    </font>
    <font>
      <u/>
      <sz val="11"/>
      <color indexed="8"/>
      <name val="Calibri"/>
      <family val="2"/>
    </font>
    <font>
      <sz val="10"/>
      <color indexed="8"/>
      <name val="Calibri"/>
      <family val="2"/>
    </font>
    <font>
      <b/>
      <u/>
      <sz val="12"/>
      <name val="Calibri"/>
      <family val="2"/>
    </font>
    <font>
      <b/>
      <sz val="14"/>
      <name val="Calibri"/>
      <family val="2"/>
    </font>
    <font>
      <b/>
      <sz val="12"/>
      <color indexed="8"/>
      <name val="Calibri"/>
      <family val="2"/>
    </font>
    <font>
      <b/>
      <sz val="9"/>
      <name val="Calibri"/>
      <family val="2"/>
    </font>
    <font>
      <sz val="12"/>
      <color indexed="8"/>
      <name val="Calibri"/>
      <family val="2"/>
    </font>
    <font>
      <u/>
      <sz val="12"/>
      <name val="Calibri"/>
      <family val="2"/>
    </font>
    <font>
      <b/>
      <i/>
      <sz val="12"/>
      <name val="Calibri"/>
      <family val="2"/>
    </font>
    <font>
      <sz val="9"/>
      <color indexed="8"/>
      <name val="Calibri"/>
      <family val="2"/>
    </font>
    <font>
      <sz val="12"/>
      <name val="Arial"/>
      <family val="2"/>
    </font>
    <font>
      <b/>
      <sz val="11"/>
      <name val="Calibri"/>
      <family val="2"/>
    </font>
    <font>
      <sz val="11"/>
      <name val="Calibri"/>
      <family val="2"/>
    </font>
    <font>
      <sz val="11"/>
      <color theme="1"/>
      <name val="Calibri"/>
      <family val="2"/>
      <scheme val="minor"/>
    </font>
    <font>
      <sz val="11"/>
      <name val="Calibri"/>
      <family val="2"/>
      <scheme val="minor"/>
    </font>
    <font>
      <b/>
      <sz val="11"/>
      <name val="Calibri"/>
      <family val="2"/>
      <scheme val="minor"/>
    </font>
    <font>
      <sz val="9"/>
      <name val="Calibri"/>
      <family val="2"/>
      <scheme val="minor"/>
    </font>
    <font>
      <b/>
      <sz val="9"/>
      <name val="Calibri"/>
      <family val="2"/>
      <scheme val="minor"/>
    </font>
    <font>
      <b/>
      <sz val="9"/>
      <color indexed="8"/>
      <name val="Calibri"/>
      <family val="2"/>
    </font>
    <font>
      <i/>
      <sz val="11"/>
      <name val="Calibri"/>
      <family val="2"/>
      <scheme val="minor"/>
    </font>
    <font>
      <sz val="11"/>
      <color rgb="FF000000"/>
      <name val="Calibri"/>
      <family val="2"/>
      <scheme val="minor"/>
    </font>
    <font>
      <b/>
      <sz val="11"/>
      <color rgb="FF000000"/>
      <name val="Calibri"/>
      <family val="2"/>
      <scheme val="minor"/>
    </font>
    <font>
      <b/>
      <u/>
      <sz val="11"/>
      <color indexed="8"/>
      <name val="Calibri"/>
      <family val="2"/>
    </font>
    <font>
      <i/>
      <sz val="10"/>
      <name val="Calibri"/>
      <family val="2"/>
    </font>
    <font>
      <i/>
      <sz val="11"/>
      <name val="Calibri"/>
      <family val="2"/>
    </font>
    <font>
      <i/>
      <sz val="12"/>
      <name val="Calibri"/>
      <family val="2"/>
    </font>
    <font>
      <sz val="9"/>
      <color theme="1"/>
      <name val="Arial"/>
      <family val="2"/>
    </font>
    <font>
      <sz val="12"/>
      <name val="Calibri"/>
      <family val="2"/>
      <scheme val="minor"/>
    </font>
    <font>
      <u/>
      <sz val="9"/>
      <color indexed="12"/>
      <name val="SWISS"/>
    </font>
    <font>
      <b/>
      <sz val="11"/>
      <color theme="1"/>
      <name val="Calibri"/>
      <family val="2"/>
    </font>
    <font>
      <b/>
      <sz val="11"/>
      <color theme="1"/>
      <name val="Calibri"/>
      <family val="2"/>
      <scheme val="minor"/>
    </font>
    <font>
      <sz val="11"/>
      <name val="SWISS"/>
    </font>
    <font>
      <sz val="10"/>
      <name val="Calibri"/>
      <family val="2"/>
      <scheme val="minor"/>
    </font>
  </fonts>
  <fills count="5">
    <fill>
      <patternFill patternType="none"/>
    </fill>
    <fill>
      <patternFill patternType="gray125"/>
    </fill>
    <fill>
      <patternFill patternType="solid">
        <fgColor indexed="9"/>
        <bgColor indexed="8"/>
      </patternFill>
    </fill>
    <fill>
      <patternFill patternType="solid">
        <fgColor theme="8" tint="0.59999389629810485"/>
        <bgColor indexed="64"/>
      </patternFill>
    </fill>
    <fill>
      <patternFill patternType="solid">
        <fgColor indexed="9"/>
        <bgColor indexed="64"/>
      </patternFill>
    </fill>
  </fills>
  <borders count="107">
    <border>
      <left/>
      <right/>
      <top/>
      <bottom/>
      <diagonal/>
    </border>
    <border>
      <left/>
      <right/>
      <top/>
      <bottom style="medium">
        <color auto="1"/>
      </bottom>
      <diagonal/>
    </border>
    <border>
      <left/>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8"/>
      </left>
      <right/>
      <top style="medium">
        <color indexed="8"/>
      </top>
      <bottom/>
      <diagonal/>
    </border>
    <border>
      <left style="medium">
        <color auto="1"/>
      </left>
      <right/>
      <top style="medium">
        <color indexed="8"/>
      </top>
      <bottom/>
      <diagonal/>
    </border>
    <border>
      <left style="medium">
        <color indexed="8"/>
      </left>
      <right style="medium">
        <color auto="1"/>
      </right>
      <top style="medium">
        <color indexed="8"/>
      </top>
      <bottom/>
      <diagonal/>
    </border>
    <border>
      <left style="medium">
        <color auto="1"/>
      </left>
      <right/>
      <top style="medium">
        <color indexed="8"/>
      </top>
      <bottom style="medium">
        <color auto="1"/>
      </bottom>
      <diagonal/>
    </border>
    <border>
      <left style="medium">
        <color indexed="8"/>
      </left>
      <right style="medium">
        <color auto="1"/>
      </right>
      <top style="medium">
        <color indexed="8"/>
      </top>
      <bottom style="medium">
        <color auto="1"/>
      </bottom>
      <diagonal/>
    </border>
    <border>
      <left/>
      <right/>
      <top style="medium">
        <color indexed="8"/>
      </top>
      <bottom/>
      <diagonal/>
    </border>
    <border>
      <left style="medium">
        <color indexed="8"/>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indexed="8"/>
      </left>
      <right style="medium">
        <color auto="1"/>
      </right>
      <top style="medium">
        <color auto="1"/>
      </top>
      <bottom/>
      <diagonal/>
    </border>
    <border>
      <left style="thin">
        <color indexed="8"/>
      </left>
      <right/>
      <top style="thin">
        <color indexed="8"/>
      </top>
      <bottom style="thin">
        <color indexed="8"/>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indexed="8"/>
      </bottom>
      <diagonal/>
    </border>
    <border>
      <left style="medium">
        <color auto="1"/>
      </left>
      <right/>
      <top style="medium">
        <color indexed="8"/>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thick">
        <color indexed="8"/>
      </bottom>
      <diagonal/>
    </border>
    <border>
      <left/>
      <right/>
      <top style="medium">
        <color auto="1"/>
      </top>
      <bottom style="thick">
        <color indexed="8"/>
      </bottom>
      <diagonal/>
    </border>
    <border>
      <left/>
      <right style="medium">
        <color auto="1"/>
      </right>
      <top style="medium">
        <color auto="1"/>
      </top>
      <bottom style="thick">
        <color indexed="8"/>
      </bottom>
      <diagonal/>
    </border>
    <border>
      <left/>
      <right/>
      <top style="thin">
        <color indexed="8"/>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indexed="8"/>
      </right>
      <top style="medium">
        <color indexed="8"/>
      </top>
      <bottom style="medium">
        <color auto="1"/>
      </bottom>
      <diagonal/>
    </border>
    <border>
      <left style="thin">
        <color auto="1"/>
      </left>
      <right/>
      <top style="thin">
        <color auto="1"/>
      </top>
      <bottom style="thin">
        <color auto="1"/>
      </bottom>
      <diagonal/>
    </border>
    <border>
      <left style="thin">
        <color auto="1"/>
      </left>
      <right style="thin">
        <color auto="1"/>
      </right>
      <top style="thin">
        <color indexed="8"/>
      </top>
      <bottom style="thin">
        <color indexed="8"/>
      </bottom>
      <diagonal/>
    </border>
    <border>
      <left style="thin">
        <color auto="1"/>
      </left>
      <right style="thin">
        <color auto="1"/>
      </right>
      <top style="thin">
        <color indexed="8"/>
      </top>
      <bottom/>
      <diagonal/>
    </border>
    <border>
      <left/>
      <right style="thin">
        <color indexed="8"/>
      </right>
      <top style="thin">
        <color indexed="8"/>
      </top>
      <bottom style="thin">
        <color indexed="8"/>
      </bottom>
      <diagonal/>
    </border>
    <border>
      <left/>
      <right style="medium">
        <color auto="1"/>
      </right>
      <top style="medium">
        <color indexed="8"/>
      </top>
      <bottom/>
      <diagonal/>
    </border>
    <border>
      <left style="medium">
        <color auto="1"/>
      </left>
      <right style="medium">
        <color auto="1"/>
      </right>
      <top style="medium">
        <color auto="1"/>
      </top>
      <bottom/>
      <diagonal/>
    </border>
    <border>
      <left/>
      <right/>
      <top style="medium">
        <color indexed="8"/>
      </top>
      <bottom/>
      <diagonal/>
    </border>
    <border>
      <left style="medium">
        <color auto="1"/>
      </left>
      <right style="medium">
        <color auto="1"/>
      </right>
      <top style="medium">
        <color auto="1"/>
      </top>
      <bottom style="medium">
        <color auto="1"/>
      </bottom>
      <diagonal/>
    </border>
    <border>
      <left/>
      <right/>
      <top/>
      <bottom style="thin">
        <color indexed="8"/>
      </bottom>
      <diagonal/>
    </border>
    <border>
      <left/>
      <right/>
      <top/>
      <bottom style="thin">
        <color indexed="63"/>
      </bottom>
      <diagonal/>
    </border>
    <border>
      <left/>
      <right style="medium">
        <color auto="1"/>
      </right>
      <top/>
      <bottom style="thin">
        <color indexed="8"/>
      </bottom>
      <diagonal/>
    </border>
    <border>
      <left style="medium">
        <color auto="1"/>
      </left>
      <right/>
      <top/>
      <bottom style="thin">
        <color indexed="8"/>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indexed="63"/>
      </top>
      <bottom/>
      <diagonal/>
    </border>
    <border>
      <left style="thin">
        <color indexed="8"/>
      </left>
      <right style="thin">
        <color indexed="8"/>
      </right>
      <top/>
      <bottom/>
      <diagonal/>
    </border>
    <border>
      <left style="thin">
        <color indexed="8"/>
      </left>
      <right/>
      <top style="thin">
        <color indexed="8"/>
      </top>
      <bottom style="thin">
        <color auto="1"/>
      </bottom>
      <diagonal/>
    </border>
    <border>
      <left/>
      <right style="medium">
        <color auto="1"/>
      </right>
      <top style="thin">
        <color indexed="8"/>
      </top>
      <bottom style="thin">
        <color auto="1"/>
      </bottom>
      <diagonal/>
    </border>
    <border>
      <left style="thin">
        <color auto="1"/>
      </left>
      <right/>
      <top style="thin">
        <color auto="1"/>
      </top>
      <bottom/>
      <diagonal/>
    </border>
    <border>
      <left style="medium">
        <color auto="1"/>
      </left>
      <right style="thin">
        <color indexed="8"/>
      </right>
      <top style="thin">
        <color indexed="8"/>
      </top>
      <bottom/>
      <diagonal/>
    </border>
    <border>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bottom/>
      <diagonal/>
    </border>
    <border>
      <left/>
      <right/>
      <top style="thin">
        <color indexed="8"/>
      </top>
      <bottom/>
      <diagonal/>
    </border>
  </borders>
  <cellStyleXfs count="58">
    <xf numFmtId="37" fontId="0"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3" fontId="7" fillId="0" borderId="0"/>
    <xf numFmtId="44"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5" fillId="0" borderId="0"/>
    <xf numFmtId="0" fontId="35" fillId="0" borderId="0"/>
    <xf numFmtId="0" fontId="7" fillId="0" borderId="0"/>
    <xf numFmtId="0" fontId="13" fillId="0" borderId="0"/>
    <xf numFmtId="0" fontId="8" fillId="0" borderId="0"/>
    <xf numFmtId="0" fontId="13" fillId="0" borderId="0"/>
    <xf numFmtId="37" fontId="9" fillId="0" borderId="0"/>
    <xf numFmtId="0" fontId="10" fillId="0" borderId="0"/>
    <xf numFmtId="0" fontId="10" fillId="0" borderId="0"/>
    <xf numFmtId="0" fontId="35" fillId="0" borderId="0"/>
    <xf numFmtId="0" fontId="32" fillId="0" borderId="0"/>
    <xf numFmtId="37" fontId="11" fillId="0" borderId="0"/>
    <xf numFmtId="0" fontId="35" fillId="0" borderId="0"/>
    <xf numFmtId="0" fontId="10" fillId="0" borderId="0"/>
    <xf numFmtId="37" fontId="11" fillId="0" borderId="0"/>
    <xf numFmtId="0" fontId="13" fillId="0" borderId="0"/>
    <xf numFmtId="0" fontId="13" fillId="0" borderId="0"/>
    <xf numFmtId="0" fontId="13" fillId="0" borderId="0"/>
    <xf numFmtId="0" fontId="7" fillId="0" borderId="0"/>
    <xf numFmtId="9" fontId="7" fillId="0" borderId="0" applyFont="0" applyFill="0" applyBorder="0" applyAlignment="0" applyProtection="0"/>
    <xf numFmtId="9" fontId="8" fillId="0" borderId="0" applyFont="0" applyFill="0" applyBorder="0" applyAlignment="0" applyProtection="0"/>
    <xf numFmtId="0" fontId="7" fillId="0" borderId="0"/>
    <xf numFmtId="0" fontId="10" fillId="0" borderId="0"/>
    <xf numFmtId="0" fontId="7" fillId="0" borderId="0"/>
    <xf numFmtId="0" fontId="13" fillId="0" borderId="0"/>
    <xf numFmtId="37" fontId="9" fillId="0" borderId="0"/>
    <xf numFmtId="0" fontId="6" fillId="0" borderId="0"/>
    <xf numFmtId="43" fontId="6" fillId="0" borderId="0" applyFont="0" applyFill="0" applyBorder="0" applyAlignment="0" applyProtection="0"/>
    <xf numFmtId="44" fontId="13" fillId="0" borderId="0" applyFont="0" applyFill="0" applyBorder="0" applyAlignment="0" applyProtection="0"/>
    <xf numFmtId="0" fontId="42"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42" fillId="0" borderId="0"/>
    <xf numFmtId="44" fontId="7" fillId="0" borderId="0" applyFont="0" applyFill="0" applyBorder="0" applyAlignment="0" applyProtection="0"/>
    <xf numFmtId="43" fontId="5" fillId="0" borderId="0" applyFont="0" applyFill="0" applyBorder="0" applyAlignment="0" applyProtection="0"/>
    <xf numFmtId="0" fontId="7" fillId="0" borderId="0"/>
    <xf numFmtId="0" fontId="50" fillId="0" borderId="0" applyNumberFormat="0" applyFill="0" applyBorder="0" applyAlignment="0" applyProtection="0">
      <alignment vertical="top"/>
      <protection locked="0"/>
    </xf>
    <xf numFmtId="0" fontId="3" fillId="0" borderId="0"/>
    <xf numFmtId="44" fontId="42" fillId="0" borderId="0" applyFont="0" applyFill="0" applyBorder="0" applyAlignment="0" applyProtection="0"/>
    <xf numFmtId="43" fontId="42" fillId="0" borderId="0" applyFont="0" applyFill="0" applyBorder="0" applyAlignment="0" applyProtection="0"/>
    <xf numFmtId="0" fontId="42" fillId="0" borderId="0"/>
    <xf numFmtId="0" fontId="4" fillId="0" borderId="0"/>
    <xf numFmtId="0" fontId="2" fillId="0" borderId="0"/>
    <xf numFmtId="44" fontId="4" fillId="0" borderId="0" applyFont="0" applyFill="0" applyBorder="0" applyAlignment="0" applyProtection="0"/>
  </cellStyleXfs>
  <cellXfs count="571">
    <xf numFmtId="37" fontId="0" fillId="0" borderId="0" xfId="0"/>
    <xf numFmtId="0" fontId="13" fillId="0" borderId="0" xfId="29" applyFont="1"/>
    <xf numFmtId="0" fontId="19" fillId="0" borderId="0" xfId="29" applyFont="1" applyAlignment="1">
      <alignment horizontal="right"/>
    </xf>
    <xf numFmtId="0" fontId="18" fillId="0" borderId="0" xfId="29" applyFont="1"/>
    <xf numFmtId="0" fontId="13" fillId="0" borderId="0" xfId="29" applyFont="1" applyBorder="1"/>
    <xf numFmtId="0" fontId="13" fillId="0" borderId="1" xfId="29" applyFont="1" applyBorder="1"/>
    <xf numFmtId="0" fontId="22" fillId="0" borderId="1" xfId="29" applyFont="1" applyBorder="1"/>
    <xf numFmtId="0" fontId="18" fillId="0" borderId="0" xfId="29" applyFont="1" applyBorder="1"/>
    <xf numFmtId="0" fontId="16" fillId="0" borderId="0" xfId="31" applyFont="1" applyAlignment="1"/>
    <xf numFmtId="0" fontId="16" fillId="0" borderId="0" xfId="31" applyFont="1"/>
    <xf numFmtId="0" fontId="16" fillId="0" borderId="0" xfId="31" applyFont="1" applyAlignment="1">
      <alignment horizontal="right"/>
    </xf>
    <xf numFmtId="0" fontId="25" fillId="0" borderId="0" xfId="31" applyFont="1" applyAlignment="1">
      <alignment horizontal="centerContinuous"/>
    </xf>
    <xf numFmtId="0" fontId="16" fillId="0" borderId="0" xfId="31" applyFont="1" applyAlignment="1">
      <alignment horizontal="centerContinuous"/>
    </xf>
    <xf numFmtId="0" fontId="16" fillId="0" borderId="3" xfId="31" applyFont="1" applyBorder="1"/>
    <xf numFmtId="0" fontId="16" fillId="0" borderId="0" xfId="31" applyFont="1" applyBorder="1" applyAlignment="1"/>
    <xf numFmtId="0" fontId="16" fillId="0" borderId="0" xfId="31" applyFont="1" applyBorder="1"/>
    <xf numFmtId="0" fontId="16" fillId="0" borderId="4" xfId="31" applyFont="1" applyBorder="1" applyAlignment="1"/>
    <xf numFmtId="0" fontId="26" fillId="2" borderId="5" xfId="31" applyFont="1" applyFill="1" applyBorder="1" applyAlignment="1"/>
    <xf numFmtId="0" fontId="16" fillId="2" borderId="5" xfId="31" applyFont="1" applyFill="1" applyBorder="1" applyAlignment="1"/>
    <xf numFmtId="0" fontId="16" fillId="0" borderId="6" xfId="31" applyFont="1" applyBorder="1" applyAlignment="1"/>
    <xf numFmtId="0" fontId="16" fillId="0" borderId="7" xfId="31" applyFont="1" applyBorder="1"/>
    <xf numFmtId="0" fontId="16" fillId="0" borderId="8" xfId="31" applyFont="1" applyBorder="1"/>
    <xf numFmtId="0" fontId="16" fillId="0" borderId="9" xfId="31" applyFont="1" applyBorder="1"/>
    <xf numFmtId="0" fontId="16" fillId="0" borderId="10" xfId="31" applyFont="1" applyBorder="1"/>
    <xf numFmtId="0" fontId="16" fillId="0" borderId="2" xfId="31" applyFont="1" applyBorder="1"/>
    <xf numFmtId="0" fontId="16" fillId="0" borderId="11" xfId="31" applyFont="1" applyBorder="1"/>
    <xf numFmtId="0" fontId="16" fillId="0" borderId="4" xfId="31" applyFont="1" applyBorder="1" applyAlignment="1">
      <alignment horizontal="centerContinuous"/>
    </xf>
    <xf numFmtId="0" fontId="16" fillId="0" borderId="5" xfId="31" applyFont="1" applyBorder="1" applyAlignment="1">
      <alignment horizontal="centerContinuous"/>
    </xf>
    <xf numFmtId="0" fontId="14" fillId="0" borderId="6" xfId="31" applyFont="1" applyBorder="1" applyAlignment="1">
      <alignment horizontal="centerContinuous"/>
    </xf>
    <xf numFmtId="0" fontId="16" fillId="0" borderId="0" xfId="20" applyNumberFormat="1" applyFont="1" applyAlignment="1">
      <alignment horizontal="right"/>
    </xf>
    <xf numFmtId="0" fontId="16" fillId="0" borderId="0" xfId="20" applyNumberFormat="1" applyFont="1" applyAlignment="1">
      <alignment horizontal="centerContinuous"/>
    </xf>
    <xf numFmtId="0" fontId="16" fillId="0" borderId="0" xfId="20" applyNumberFormat="1" applyFont="1" applyBorder="1" applyAlignment="1"/>
    <xf numFmtId="0" fontId="17" fillId="0" borderId="0" xfId="20" applyFont="1"/>
    <xf numFmtId="0" fontId="17" fillId="0" borderId="0" xfId="20" applyNumberFormat="1" applyFont="1" applyAlignment="1"/>
    <xf numFmtId="0" fontId="17" fillId="0" borderId="0" xfId="20" applyNumberFormat="1" applyFont="1" applyAlignment="1">
      <alignment horizontal="center"/>
    </xf>
    <xf numFmtId="43" fontId="17" fillId="0" borderId="0" xfId="1" applyFont="1" applyAlignment="1">
      <alignment horizontal="center"/>
    </xf>
    <xf numFmtId="43" fontId="17" fillId="0" borderId="0" xfId="1" applyFont="1"/>
    <xf numFmtId="0" fontId="17" fillId="0" borderId="0" xfId="20" applyFont="1" applyAlignment="1">
      <alignment horizontal="center"/>
    </xf>
    <xf numFmtId="43" fontId="16" fillId="0" borderId="0" xfId="1" applyFont="1" applyAlignment="1">
      <alignment horizontal="center"/>
    </xf>
    <xf numFmtId="0" fontId="17" fillId="0" borderId="0" xfId="20" applyNumberFormat="1" applyFont="1" applyAlignment="1">
      <alignment horizontal="centerContinuous"/>
    </xf>
    <xf numFmtId="43" fontId="17" fillId="0" borderId="0" xfId="1" applyFont="1" applyAlignment="1"/>
    <xf numFmtId="0" fontId="17" fillId="0" borderId="0" xfId="20" applyNumberFormat="1" applyFont="1" applyBorder="1"/>
    <xf numFmtId="0" fontId="16" fillId="0" borderId="0" xfId="20" applyNumberFormat="1" applyFont="1" applyBorder="1" applyAlignment="1">
      <alignment horizontal="center"/>
    </xf>
    <xf numFmtId="44" fontId="16" fillId="0" borderId="0" xfId="7" applyFont="1" applyBorder="1" applyAlignment="1">
      <alignment horizontal="center"/>
    </xf>
    <xf numFmtId="43" fontId="16" fillId="0" borderId="12" xfId="1" applyFont="1" applyBorder="1" applyAlignment="1">
      <alignment horizontal="center"/>
    </xf>
    <xf numFmtId="0" fontId="28" fillId="2" borderId="15" xfId="20" applyNumberFormat="1" applyFont="1" applyFill="1" applyBorder="1" applyAlignment="1"/>
    <xf numFmtId="43" fontId="16" fillId="0" borderId="17" xfId="1" applyFont="1" applyBorder="1" applyAlignment="1">
      <alignment horizontal="center"/>
    </xf>
    <xf numFmtId="0" fontId="17" fillId="0" borderId="18" xfId="20" applyNumberFormat="1" applyFont="1" applyBorder="1"/>
    <xf numFmtId="0" fontId="28" fillId="2" borderId="14" xfId="20" applyNumberFormat="1" applyFont="1" applyFill="1" applyBorder="1" applyAlignment="1">
      <alignment horizontal="center"/>
    </xf>
    <xf numFmtId="0" fontId="28" fillId="2" borderId="13" xfId="20" applyNumberFormat="1" applyFont="1" applyFill="1" applyBorder="1" applyAlignment="1">
      <alignment horizontal="center"/>
    </xf>
    <xf numFmtId="0" fontId="28" fillId="2" borderId="20" xfId="20" applyNumberFormat="1" applyFont="1" applyFill="1" applyBorder="1" applyAlignment="1">
      <alignment horizontal="center"/>
    </xf>
    <xf numFmtId="43" fontId="16" fillId="0" borderId="0" xfId="1" applyFont="1" applyBorder="1" applyAlignment="1">
      <alignment horizontal="center"/>
    </xf>
    <xf numFmtId="37" fontId="28" fillId="0" borderId="0" xfId="15" applyNumberFormat="1" applyFont="1" applyAlignment="1" applyProtection="1">
      <alignment horizontal="center"/>
    </xf>
    <xf numFmtId="37" fontId="28" fillId="0" borderId="0" xfId="15" applyNumberFormat="1" applyFont="1" applyProtection="1"/>
    <xf numFmtId="0" fontId="14" fillId="0" borderId="0" xfId="15" applyFont="1"/>
    <xf numFmtId="0" fontId="17" fillId="0" borderId="0" xfId="15" applyFont="1"/>
    <xf numFmtId="0" fontId="17" fillId="0" borderId="0" xfId="15" applyFont="1" applyAlignment="1">
      <alignment horizontal="center"/>
    </xf>
    <xf numFmtId="37" fontId="26" fillId="0" borderId="21" xfId="15" applyNumberFormat="1" applyFont="1" applyFill="1" applyBorder="1" applyProtection="1"/>
    <xf numFmtId="37" fontId="26" fillId="0" borderId="21" xfId="15" applyNumberFormat="1" applyFont="1" applyBorder="1" applyAlignment="1" applyProtection="1">
      <alignment horizontal="center"/>
    </xf>
    <xf numFmtId="0" fontId="16" fillId="0" borderId="0" xfId="15" applyFont="1" applyAlignment="1">
      <alignment horizontal="centerContinuous"/>
    </xf>
    <xf numFmtId="0" fontId="17" fillId="0" borderId="0" xfId="15" applyFont="1" applyAlignment="1">
      <alignment horizontal="centerContinuous"/>
    </xf>
    <xf numFmtId="0" fontId="16" fillId="0" borderId="0" xfId="15" applyFont="1"/>
    <xf numFmtId="0" fontId="17" fillId="0" borderId="2" xfId="15" applyFont="1" applyBorder="1"/>
    <xf numFmtId="0" fontId="17" fillId="0" borderId="5" xfId="15" applyFont="1" applyBorder="1"/>
    <xf numFmtId="0" fontId="17" fillId="0" borderId="0" xfId="15" applyFont="1" applyBorder="1"/>
    <xf numFmtId="0" fontId="24" fillId="0" borderId="0" xfId="15" applyFont="1" applyAlignment="1">
      <alignment horizontal="centerContinuous"/>
    </xf>
    <xf numFmtId="0" fontId="24" fillId="0" borderId="0" xfId="15" applyFont="1" applyAlignment="1">
      <alignment horizontal="center"/>
    </xf>
    <xf numFmtId="0" fontId="29" fillId="0" borderId="0" xfId="15" applyFont="1"/>
    <xf numFmtId="0" fontId="29" fillId="0" borderId="0" xfId="15" applyFont="1" applyAlignment="1">
      <alignment horizontal="center"/>
    </xf>
    <xf numFmtId="0" fontId="17" fillId="0" borderId="0" xfId="15" applyFont="1" applyBorder="1" applyAlignment="1">
      <alignment horizontal="center"/>
    </xf>
    <xf numFmtId="0" fontId="17" fillId="0" borderId="1" xfId="15" applyFont="1" applyBorder="1"/>
    <xf numFmtId="0" fontId="17" fillId="0" borderId="1" xfId="15" applyFont="1" applyBorder="1" applyAlignment="1">
      <alignment horizontal="center"/>
    </xf>
    <xf numFmtId="0" fontId="16" fillId="0" borderId="0" xfId="15" applyFont="1" applyFill="1" applyBorder="1"/>
    <xf numFmtId="0" fontId="27" fillId="0" borderId="0" xfId="15" applyFont="1" applyAlignment="1">
      <alignment horizontal="left"/>
    </xf>
    <xf numFmtId="0" fontId="30" fillId="0" borderId="0" xfId="15" applyFont="1" applyAlignment="1">
      <alignment horizontal="left" vertical="center"/>
    </xf>
    <xf numFmtId="0" fontId="30" fillId="0" borderId="0" xfId="15" applyFont="1" applyAlignment="1">
      <alignment horizontal="center"/>
    </xf>
    <xf numFmtId="0" fontId="16" fillId="0" borderId="0" xfId="15" applyFont="1" applyAlignment="1">
      <alignment horizontal="left" vertical="center"/>
    </xf>
    <xf numFmtId="0" fontId="30" fillId="0" borderId="0" xfId="15" applyFont="1"/>
    <xf numFmtId="0" fontId="17" fillId="0" borderId="2" xfId="15" applyFont="1" applyBorder="1" applyAlignment="1">
      <alignment horizontal="centerContinuous"/>
    </xf>
    <xf numFmtId="0" fontId="14" fillId="0" borderId="0" xfId="15" applyFont="1" applyAlignment="1">
      <alignment horizontal="centerContinuous"/>
    </xf>
    <xf numFmtId="0" fontId="30" fillId="0" borderId="0" xfId="15" applyFont="1" applyAlignment="1">
      <alignment horizontal="centerContinuous"/>
    </xf>
    <xf numFmtId="164" fontId="14" fillId="0" borderId="0" xfId="2" applyNumberFormat="1" applyFont="1" applyFill="1" applyBorder="1"/>
    <xf numFmtId="43" fontId="17" fillId="0" borderId="0" xfId="1" applyFont="1" applyBorder="1"/>
    <xf numFmtId="0" fontId="26" fillId="2" borderId="20" xfId="20" applyNumberFormat="1" applyFont="1" applyFill="1" applyBorder="1" applyAlignment="1">
      <alignment horizontal="center"/>
    </xf>
    <xf numFmtId="0" fontId="26" fillId="2" borderId="22" xfId="20" applyNumberFormat="1" applyFont="1" applyFill="1" applyBorder="1" applyAlignment="1">
      <alignment horizontal="center"/>
    </xf>
    <xf numFmtId="43" fontId="16" fillId="0" borderId="19" xfId="1" applyFont="1" applyBorder="1" applyAlignment="1">
      <alignment horizontal="center"/>
    </xf>
    <xf numFmtId="43" fontId="26" fillId="2" borderId="23" xfId="1" applyFont="1" applyFill="1" applyBorder="1" applyAlignment="1">
      <alignment horizontal="center"/>
    </xf>
    <xf numFmtId="44" fontId="28" fillId="2" borderId="20" xfId="7" applyFont="1" applyFill="1" applyBorder="1" applyAlignment="1">
      <alignment horizontal="center"/>
    </xf>
    <xf numFmtId="44" fontId="17" fillId="0" borderId="0" xfId="7" applyFont="1" applyAlignment="1">
      <alignment horizontal="center"/>
    </xf>
    <xf numFmtId="44" fontId="17" fillId="0" borderId="0" xfId="7" applyFont="1" applyBorder="1" applyAlignment="1">
      <alignment horizontal="center"/>
    </xf>
    <xf numFmtId="44" fontId="28" fillId="2" borderId="12" xfId="7" applyFont="1" applyFill="1" applyBorder="1" applyAlignment="1">
      <alignment horizontal="center"/>
    </xf>
    <xf numFmtId="44" fontId="17" fillId="0" borderId="12" xfId="7" applyFont="1" applyBorder="1" applyAlignment="1">
      <alignment horizontal="center"/>
    </xf>
    <xf numFmtId="44" fontId="17" fillId="0" borderId="17" xfId="7" applyFont="1" applyBorder="1" applyAlignment="1">
      <alignment horizontal="center"/>
    </xf>
    <xf numFmtId="0" fontId="28" fillId="0" borderId="25" xfId="20" applyNumberFormat="1" applyFont="1" applyFill="1" applyBorder="1" applyAlignment="1"/>
    <xf numFmtId="0" fontId="28" fillId="0" borderId="25" xfId="20" applyNumberFormat="1" applyFont="1" applyFill="1" applyBorder="1" applyAlignment="1">
      <alignment horizontal="center"/>
    </xf>
    <xf numFmtId="44" fontId="28" fillId="0" borderId="25" xfId="7" applyFont="1" applyFill="1" applyBorder="1" applyAlignment="1">
      <alignment horizontal="center"/>
    </xf>
    <xf numFmtId="44" fontId="28" fillId="0" borderId="20" xfId="7" applyFont="1" applyFill="1" applyBorder="1" applyAlignment="1">
      <alignment horizontal="center"/>
    </xf>
    <xf numFmtId="44" fontId="28" fillId="2" borderId="27" xfId="7" applyFont="1" applyFill="1" applyBorder="1" applyAlignment="1">
      <alignment horizontal="center"/>
    </xf>
    <xf numFmtId="43" fontId="26" fillId="2" borderId="0" xfId="1" applyFont="1" applyFill="1" applyBorder="1" applyAlignment="1">
      <alignment horizontal="center"/>
    </xf>
    <xf numFmtId="43" fontId="28" fillId="2" borderId="17" xfId="1" applyFont="1" applyFill="1" applyBorder="1" applyAlignment="1">
      <alignment horizontal="center"/>
    </xf>
    <xf numFmtId="0" fontId="26" fillId="2" borderId="32" xfId="20" applyNumberFormat="1" applyFont="1" applyFill="1" applyBorder="1" applyAlignment="1">
      <alignment horizontal="center"/>
    </xf>
    <xf numFmtId="0" fontId="26" fillId="2" borderId="33" xfId="20" applyNumberFormat="1" applyFont="1" applyFill="1" applyBorder="1" applyAlignment="1">
      <alignment horizontal="center"/>
    </xf>
    <xf numFmtId="0" fontId="28" fillId="2" borderId="15" xfId="20" applyNumberFormat="1" applyFont="1" applyFill="1" applyBorder="1" applyAlignment="1">
      <alignment wrapText="1"/>
    </xf>
    <xf numFmtId="0" fontId="28" fillId="2" borderId="16" xfId="20" applyNumberFormat="1" applyFont="1" applyFill="1" applyBorder="1" applyAlignment="1">
      <alignment horizontal="center"/>
    </xf>
    <xf numFmtId="0" fontId="31" fillId="2" borderId="13" xfId="20" applyNumberFormat="1" applyFont="1" applyFill="1" applyBorder="1" applyAlignment="1"/>
    <xf numFmtId="37" fontId="26" fillId="0" borderId="34" xfId="15" applyNumberFormat="1" applyFont="1" applyBorder="1" applyAlignment="1" applyProtection="1">
      <alignment horizontal="center" wrapText="1"/>
    </xf>
    <xf numFmtId="37" fontId="36" fillId="0" borderId="0" xfId="0" applyFont="1"/>
    <xf numFmtId="37" fontId="36" fillId="0" borderId="35" xfId="0" applyFont="1" applyBorder="1" applyAlignment="1">
      <alignment horizontal="center"/>
    </xf>
    <xf numFmtId="37" fontId="36" fillId="0" borderId="9" xfId="0" applyFont="1" applyBorder="1"/>
    <xf numFmtId="37" fontId="36" fillId="0" borderId="36" xfId="0" applyFont="1" applyBorder="1"/>
    <xf numFmtId="37" fontId="36" fillId="0" borderId="0" xfId="0" applyFont="1" applyBorder="1" applyAlignment="1">
      <alignment horizontal="center"/>
    </xf>
    <xf numFmtId="37" fontId="36" fillId="0" borderId="0" xfId="0" applyFont="1" applyBorder="1"/>
    <xf numFmtId="37" fontId="36" fillId="0" borderId="31" xfId="0" applyFont="1" applyBorder="1" applyAlignment="1">
      <alignment horizontal="center"/>
    </xf>
    <xf numFmtId="37" fontId="36" fillId="0" borderId="2" xfId="0" applyFont="1" applyBorder="1"/>
    <xf numFmtId="37" fontId="36" fillId="0" borderId="30" xfId="0" applyFont="1" applyBorder="1"/>
    <xf numFmtId="164" fontId="36" fillId="0" borderId="30" xfId="1" applyNumberFormat="1" applyFont="1" applyBorder="1"/>
    <xf numFmtId="37" fontId="36" fillId="0" borderId="31" xfId="0" applyFont="1" applyBorder="1"/>
    <xf numFmtId="164" fontId="36" fillId="0" borderId="31" xfId="1" applyNumberFormat="1" applyFont="1" applyBorder="1"/>
    <xf numFmtId="164" fontId="37" fillId="0" borderId="31" xfId="1" applyNumberFormat="1" applyFont="1" applyBorder="1"/>
    <xf numFmtId="164" fontId="36" fillId="0" borderId="0" xfId="1" applyNumberFormat="1" applyFont="1" applyBorder="1"/>
    <xf numFmtId="164" fontId="36" fillId="0" borderId="29" xfId="1" applyNumberFormat="1" applyFont="1" applyBorder="1"/>
    <xf numFmtId="37" fontId="36" fillId="0" borderId="0" xfId="0" applyFont="1" applyAlignment="1">
      <alignment horizontal="center"/>
    </xf>
    <xf numFmtId="37" fontId="37" fillId="0" borderId="29" xfId="0" applyFont="1" applyBorder="1"/>
    <xf numFmtId="37" fontId="37" fillId="0" borderId="11" xfId="0" applyFont="1" applyBorder="1" applyAlignment="1">
      <alignment horizontal="center"/>
    </xf>
    <xf numFmtId="37" fontId="36" fillId="0" borderId="37" xfId="0" applyFont="1" applyBorder="1" applyAlignment="1">
      <alignment horizontal="center"/>
    </xf>
    <xf numFmtId="37" fontId="36" fillId="0" borderId="35" xfId="0" applyFont="1" applyBorder="1"/>
    <xf numFmtId="37" fontId="37" fillId="3" borderId="31" xfId="0" applyFont="1" applyFill="1" applyBorder="1" applyAlignment="1">
      <alignment horizontal="center"/>
    </xf>
    <xf numFmtId="37" fontId="37" fillId="3" borderId="4" xfId="0" applyFont="1" applyFill="1" applyBorder="1" applyAlignment="1">
      <alignment horizontal="center"/>
    </xf>
    <xf numFmtId="37" fontId="37" fillId="3" borderId="6" xfId="0" applyFont="1" applyFill="1" applyBorder="1" applyAlignment="1">
      <alignment horizontal="center"/>
    </xf>
    <xf numFmtId="164" fontId="37" fillId="3" borderId="6" xfId="1" applyNumberFormat="1" applyFont="1" applyFill="1" applyBorder="1"/>
    <xf numFmtId="164" fontId="37" fillId="3" borderId="31" xfId="1" applyNumberFormat="1" applyFont="1" applyFill="1" applyBorder="1"/>
    <xf numFmtId="164" fontId="36" fillId="0" borderId="10" xfId="1" applyNumberFormat="1" applyFont="1" applyBorder="1"/>
    <xf numFmtId="164" fontId="36" fillId="0" borderId="35" xfId="1" applyNumberFormat="1" applyFont="1" applyBorder="1"/>
    <xf numFmtId="164" fontId="37" fillId="0" borderId="30" xfId="1" applyNumberFormat="1" applyFont="1" applyBorder="1"/>
    <xf numFmtId="37" fontId="37" fillId="3" borderId="29" xfId="0" applyFont="1" applyFill="1" applyBorder="1" applyAlignment="1">
      <alignment horizontal="center"/>
    </xf>
    <xf numFmtId="164" fontId="36" fillId="3" borderId="31" xfId="1" applyNumberFormat="1" applyFont="1" applyFill="1" applyBorder="1"/>
    <xf numFmtId="37" fontId="38" fillId="0" borderId="0" xfId="0" applyFont="1"/>
    <xf numFmtId="37" fontId="37" fillId="0" borderId="36" xfId="0" applyFont="1" applyBorder="1" applyAlignment="1">
      <alignment horizontal="center"/>
    </xf>
    <xf numFmtId="37" fontId="37" fillId="0" borderId="37" xfId="0" applyFont="1" applyBorder="1" applyAlignment="1">
      <alignment horizontal="center"/>
    </xf>
    <xf numFmtId="37" fontId="37" fillId="0" borderId="35" xfId="0" applyFont="1" applyBorder="1"/>
    <xf numFmtId="37" fontId="37" fillId="0" borderId="9" xfId="0" applyFont="1" applyBorder="1" applyAlignment="1">
      <alignment horizontal="center"/>
    </xf>
    <xf numFmtId="37" fontId="37" fillId="0" borderId="35" xfId="0" applyFont="1" applyBorder="1" applyAlignment="1">
      <alignment horizontal="center"/>
    </xf>
    <xf numFmtId="37" fontId="37" fillId="0" borderId="30" xfId="0" applyFont="1" applyBorder="1" applyAlignment="1">
      <alignment horizontal="center"/>
    </xf>
    <xf numFmtId="37" fontId="37" fillId="0" borderId="10" xfId="0" applyFont="1" applyBorder="1" applyAlignment="1">
      <alignment horizontal="center"/>
    </xf>
    <xf numFmtId="37" fontId="37" fillId="0" borderId="30" xfId="0" applyFont="1" applyBorder="1"/>
    <xf numFmtId="37" fontId="39" fillId="0" borderId="35" xfId="0" applyFont="1" applyBorder="1" applyAlignment="1">
      <alignment horizontal="center"/>
    </xf>
    <xf numFmtId="37" fontId="26" fillId="0" borderId="38" xfId="15" applyNumberFormat="1" applyFont="1" applyBorder="1" applyAlignment="1" applyProtection="1">
      <alignment horizontal="center" wrapText="1"/>
    </xf>
    <xf numFmtId="0" fontId="13" fillId="0" borderId="0" xfId="37" applyFont="1"/>
    <xf numFmtId="9" fontId="28" fillId="0" borderId="34" xfId="32" applyFont="1" applyBorder="1" applyAlignment="1" applyProtection="1">
      <alignment horizontal="center"/>
    </xf>
    <xf numFmtId="0" fontId="28" fillId="0" borderId="13" xfId="20" applyNumberFormat="1" applyFont="1" applyFill="1" applyBorder="1" applyAlignment="1"/>
    <xf numFmtId="0" fontId="28" fillId="0" borderId="14" xfId="20" applyNumberFormat="1" applyFont="1" applyFill="1" applyBorder="1" applyAlignment="1">
      <alignment horizontal="center"/>
    </xf>
    <xf numFmtId="43" fontId="28" fillId="0" borderId="17" xfId="1" applyFont="1" applyFill="1" applyBorder="1" applyAlignment="1">
      <alignment horizontal="center"/>
    </xf>
    <xf numFmtId="44" fontId="28" fillId="0" borderId="12" xfId="7" applyFont="1" applyFill="1" applyBorder="1" applyAlignment="1">
      <alignment horizontal="center"/>
    </xf>
    <xf numFmtId="37" fontId="23" fillId="0" borderId="0" xfId="0" applyFont="1"/>
    <xf numFmtId="0" fontId="28" fillId="2" borderId="39" xfId="20" applyNumberFormat="1" applyFont="1" applyFill="1" applyBorder="1" applyAlignment="1"/>
    <xf numFmtId="0" fontId="36" fillId="0" borderId="0" xfId="0" applyNumberFormat="1" applyFont="1"/>
    <xf numFmtId="0" fontId="13" fillId="0" borderId="0" xfId="29" applyFont="1" applyAlignment="1"/>
    <xf numFmtId="0" fontId="13" fillId="0" borderId="40" xfId="29" applyFont="1" applyBorder="1"/>
    <xf numFmtId="0" fontId="18" fillId="0" borderId="40" xfId="29" applyFont="1" applyBorder="1"/>
    <xf numFmtId="0" fontId="18" fillId="0" borderId="0" xfId="30" applyFont="1"/>
    <xf numFmtId="0" fontId="13" fillId="0" borderId="0" xfId="30" applyFont="1"/>
    <xf numFmtId="0" fontId="18" fillId="0" borderId="40" xfId="30" applyFont="1" applyBorder="1"/>
    <xf numFmtId="0" fontId="13" fillId="0" borderId="40" xfId="30" applyFont="1" applyBorder="1"/>
    <xf numFmtId="37" fontId="36" fillId="0" borderId="41" xfId="0" applyFont="1" applyBorder="1"/>
    <xf numFmtId="37" fontId="37" fillId="0" borderId="0" xfId="38" applyFont="1" applyBorder="1"/>
    <xf numFmtId="37" fontId="38" fillId="0" borderId="41" xfId="0" applyFont="1" applyBorder="1"/>
    <xf numFmtId="37" fontId="36" fillId="0" borderId="42" xfId="0" applyFont="1" applyBorder="1"/>
    <xf numFmtId="37" fontId="41" fillId="0" borderId="0" xfId="0" applyFont="1"/>
    <xf numFmtId="0" fontId="33" fillId="0" borderId="0" xfId="20" applyNumberFormat="1" applyFont="1" applyBorder="1" applyAlignment="1"/>
    <xf numFmtId="43" fontId="28" fillId="0" borderId="44" xfId="1" applyFont="1" applyFill="1" applyBorder="1" applyAlignment="1">
      <alignment horizontal="center"/>
    </xf>
    <xf numFmtId="0" fontId="28" fillId="0" borderId="43" xfId="20" applyNumberFormat="1" applyFont="1" applyFill="1" applyBorder="1" applyAlignment="1">
      <alignment horizontal="center"/>
    </xf>
    <xf numFmtId="44" fontId="28" fillId="0" borderId="43" xfId="7" applyFont="1" applyFill="1" applyBorder="1" applyAlignment="1">
      <alignment horizontal="center"/>
    </xf>
    <xf numFmtId="0" fontId="28" fillId="0" borderId="46" xfId="20" applyNumberFormat="1" applyFont="1" applyFill="1" applyBorder="1" applyAlignment="1">
      <alignment horizontal="center"/>
    </xf>
    <xf numFmtId="0" fontId="28" fillId="0" borderId="43" xfId="20" applyNumberFormat="1" applyFont="1" applyFill="1" applyBorder="1" applyAlignment="1"/>
    <xf numFmtId="44" fontId="16" fillId="0" borderId="43" xfId="7" applyFont="1" applyBorder="1" applyAlignment="1">
      <alignment horizontal="center"/>
    </xf>
    <xf numFmtId="0" fontId="28" fillId="2" borderId="43" xfId="20" applyNumberFormat="1" applyFont="1" applyFill="1" applyBorder="1" applyAlignment="1">
      <alignment horizontal="left"/>
    </xf>
    <xf numFmtId="0" fontId="28" fillId="2" borderId="43" xfId="20" applyNumberFormat="1" applyFont="1" applyFill="1" applyBorder="1" applyAlignment="1">
      <alignment horizontal="center"/>
    </xf>
    <xf numFmtId="44" fontId="28" fillId="2" borderId="43" xfId="7" applyFont="1" applyFill="1" applyBorder="1" applyAlignment="1">
      <alignment horizontal="center"/>
    </xf>
    <xf numFmtId="0" fontId="17" fillId="0" borderId="47" xfId="15" applyFont="1" applyBorder="1"/>
    <xf numFmtId="37" fontId="37" fillId="0" borderId="42" xfId="0" applyFont="1" applyBorder="1" applyAlignment="1">
      <alignment horizontal="center"/>
    </xf>
    <xf numFmtId="37" fontId="37" fillId="3" borderId="41" xfId="0" applyFont="1" applyFill="1" applyBorder="1" applyAlignment="1">
      <alignment horizontal="center"/>
    </xf>
    <xf numFmtId="37" fontId="36" fillId="0" borderId="41" xfId="0" applyFont="1" applyBorder="1" applyAlignment="1">
      <alignment horizontal="center"/>
    </xf>
    <xf numFmtId="0" fontId="33" fillId="0" borderId="0" xfId="39" applyFont="1" applyFill="1"/>
    <xf numFmtId="164" fontId="33" fillId="0" borderId="0" xfId="40" applyNumberFormat="1" applyFont="1" applyFill="1"/>
    <xf numFmtId="0" fontId="27" fillId="0" borderId="0" xfId="39" applyFont="1" applyFill="1"/>
    <xf numFmtId="0" fontId="31" fillId="0" borderId="0" xfId="39" applyFont="1" applyFill="1"/>
    <xf numFmtId="0" fontId="13" fillId="0" borderId="0" xfId="39" applyFont="1" applyFill="1"/>
    <xf numFmtId="0" fontId="13" fillId="0" borderId="0" xfId="39" applyFont="1" applyAlignment="1">
      <alignment horizontal="center"/>
    </xf>
    <xf numFmtId="0" fontId="13" fillId="0" borderId="0" xfId="39" applyFont="1"/>
    <xf numFmtId="0" fontId="13" fillId="0" borderId="0" xfId="39" applyFont="1" applyAlignment="1">
      <alignment horizontal="left"/>
    </xf>
    <xf numFmtId="166" fontId="13" fillId="0" borderId="0" xfId="41" applyNumberFormat="1" applyFont="1"/>
    <xf numFmtId="165" fontId="13" fillId="0" borderId="0" xfId="41" applyNumberFormat="1" applyFont="1"/>
    <xf numFmtId="37" fontId="36" fillId="0" borderId="53" xfId="0" applyFont="1" applyFill="1" applyBorder="1" applyAlignment="1">
      <alignment horizontal="center"/>
    </xf>
    <xf numFmtId="37" fontId="36" fillId="0" borderId="53" xfId="0" applyFont="1" applyFill="1" applyBorder="1" applyAlignment="1">
      <alignment horizontal="left"/>
    </xf>
    <xf numFmtId="165" fontId="28" fillId="0" borderId="61" xfId="8" applyNumberFormat="1" applyFont="1" applyFill="1" applyBorder="1"/>
    <xf numFmtId="0" fontId="23" fillId="0" borderId="0" xfId="37" applyFont="1"/>
    <xf numFmtId="0" fontId="16" fillId="3" borderId="63" xfId="37" applyFont="1" applyFill="1" applyBorder="1" applyAlignment="1">
      <alignment horizontal="center" wrapText="1"/>
    </xf>
    <xf numFmtId="0" fontId="16" fillId="3" borderId="64" xfId="37" applyFont="1" applyFill="1" applyBorder="1" applyAlignment="1">
      <alignment horizontal="center" wrapText="1"/>
    </xf>
    <xf numFmtId="37" fontId="26" fillId="3" borderId="53" xfId="37" applyNumberFormat="1" applyFont="1" applyFill="1" applyBorder="1" applyAlignment="1" applyProtection="1">
      <alignment horizontal="center" wrapText="1"/>
    </xf>
    <xf numFmtId="165" fontId="26" fillId="3" borderId="53" xfId="37" applyNumberFormat="1" applyFont="1" applyFill="1" applyBorder="1" applyAlignment="1" applyProtection="1">
      <alignment horizontal="center" wrapText="1"/>
    </xf>
    <xf numFmtId="37" fontId="26" fillId="0" borderId="53" xfId="37" applyNumberFormat="1" applyFont="1" applyFill="1" applyBorder="1" applyAlignment="1" applyProtection="1">
      <alignment horizontal="center" wrapText="1"/>
    </xf>
    <xf numFmtId="37" fontId="19" fillId="0" borderId="0" xfId="37" applyNumberFormat="1" applyFont="1" applyFill="1" applyAlignment="1" applyProtection="1">
      <alignment wrapText="1"/>
    </xf>
    <xf numFmtId="37" fontId="23" fillId="0" borderId="0" xfId="37" applyNumberFormat="1" applyFont="1" applyFill="1" applyAlignment="1" applyProtection="1">
      <alignment wrapText="1"/>
    </xf>
    <xf numFmtId="0" fontId="14" fillId="0" borderId="0" xfId="37" applyFont="1" applyFill="1" applyAlignment="1">
      <alignment wrapText="1"/>
    </xf>
    <xf numFmtId="0" fontId="34" fillId="0" borderId="63" xfId="40" applyNumberFormat="1" applyFont="1" applyFill="1" applyBorder="1" applyAlignment="1" applyProtection="1">
      <alignment horizontal="center"/>
    </xf>
    <xf numFmtId="165" fontId="13" fillId="0" borderId="53" xfId="8" applyNumberFormat="1" applyFont="1" applyFill="1" applyBorder="1" applyAlignment="1">
      <alignment horizontal="center"/>
    </xf>
    <xf numFmtId="165" fontId="18" fillId="0" borderId="53" xfId="8" applyNumberFormat="1" applyFont="1" applyFill="1" applyBorder="1" applyAlignment="1">
      <alignment horizontal="center"/>
    </xf>
    <xf numFmtId="0" fontId="13" fillId="3" borderId="66" xfId="37" applyFont="1" applyFill="1" applyBorder="1"/>
    <xf numFmtId="0" fontId="28" fillId="3" borderId="67" xfId="37" applyFont="1" applyFill="1" applyBorder="1" applyAlignment="1">
      <alignment horizontal="center"/>
    </xf>
    <xf numFmtId="0" fontId="26" fillId="3" borderId="68" xfId="37" applyFont="1" applyFill="1" applyBorder="1" applyAlignment="1">
      <alignment horizontal="left"/>
    </xf>
    <xf numFmtId="0" fontId="26" fillId="3" borderId="68" xfId="37" applyFont="1" applyFill="1" applyBorder="1" applyAlignment="1">
      <alignment horizontal="center"/>
    </xf>
    <xf numFmtId="165" fontId="26" fillId="3" borderId="68" xfId="8" applyNumberFormat="1" applyFont="1" applyFill="1" applyBorder="1"/>
    <xf numFmtId="165" fontId="26" fillId="3" borderId="68" xfId="8" applyNumberFormat="1" applyFont="1" applyFill="1" applyBorder="1" applyAlignment="1">
      <alignment horizontal="center"/>
    </xf>
    <xf numFmtId="165" fontId="26" fillId="3" borderId="69" xfId="8" applyNumberFormat="1" applyFont="1" applyFill="1" applyBorder="1"/>
    <xf numFmtId="0" fontId="13" fillId="0" borderId="0" xfId="37" applyFont="1" applyFill="1" applyBorder="1"/>
    <xf numFmtId="0" fontId="28" fillId="0" borderId="0" xfId="37" applyFont="1" applyFill="1" applyBorder="1" applyAlignment="1">
      <alignment horizontal="center"/>
    </xf>
    <xf numFmtId="0" fontId="28" fillId="0" borderId="0" xfId="37" applyFont="1" applyFill="1" applyBorder="1" applyAlignment="1">
      <alignment horizontal="left"/>
    </xf>
    <xf numFmtId="165" fontId="28" fillId="0" borderId="0" xfId="8" applyNumberFormat="1" applyFont="1" applyFill="1" applyBorder="1"/>
    <xf numFmtId="43" fontId="28" fillId="0" borderId="0" xfId="43" applyFont="1" applyFill="1" applyBorder="1"/>
    <xf numFmtId="165" fontId="28" fillId="0" borderId="0" xfId="8" applyNumberFormat="1" applyFont="1" applyFill="1" applyBorder="1" applyAlignment="1">
      <alignment horizontal="center"/>
    </xf>
    <xf numFmtId="0" fontId="28" fillId="0" borderId="0" xfId="37" applyFont="1" applyFill="1" applyAlignment="1">
      <alignment horizontal="center"/>
    </xf>
    <xf numFmtId="0" fontId="28" fillId="0" borderId="0" xfId="37" applyFont="1" applyAlignment="1">
      <alignment horizontal="left"/>
    </xf>
    <xf numFmtId="0" fontId="28" fillId="0" borderId="0" xfId="37" applyFont="1" applyAlignment="1">
      <alignment horizontal="center"/>
    </xf>
    <xf numFmtId="165" fontId="28" fillId="0" borderId="0" xfId="8" applyNumberFormat="1" applyFont="1" applyFill="1"/>
    <xf numFmtId="165" fontId="28" fillId="0" borderId="0" xfId="8" applyNumberFormat="1" applyFont="1" applyFill="1" applyAlignment="1">
      <alignment horizontal="center"/>
    </xf>
    <xf numFmtId="165" fontId="26" fillId="0" borderId="0" xfId="8" applyNumberFormat="1" applyFont="1" applyFill="1" applyBorder="1"/>
    <xf numFmtId="0" fontId="34" fillId="0" borderId="55" xfId="40" applyNumberFormat="1" applyFont="1" applyFill="1" applyBorder="1" applyAlignment="1" applyProtection="1">
      <alignment horizontal="center"/>
    </xf>
    <xf numFmtId="0" fontId="13" fillId="0" borderId="53" xfId="16" applyFont="1" applyFill="1" applyBorder="1" applyAlignment="1">
      <alignment horizontal="center"/>
    </xf>
    <xf numFmtId="0" fontId="36" fillId="0" borderId="53" xfId="0" applyNumberFormat="1" applyFont="1" applyFill="1" applyBorder="1" applyAlignment="1">
      <alignment horizontal="center"/>
    </xf>
    <xf numFmtId="44" fontId="16" fillId="0" borderId="23" xfId="7" applyFont="1" applyBorder="1" applyAlignment="1">
      <alignment horizontal="center"/>
    </xf>
    <xf numFmtId="0" fontId="28" fillId="2" borderId="13" xfId="20" applyNumberFormat="1" applyFont="1" applyFill="1" applyBorder="1" applyAlignment="1">
      <alignment horizontal="right"/>
    </xf>
    <xf numFmtId="0" fontId="28" fillId="2" borderId="43" xfId="20" applyNumberFormat="1" applyFont="1" applyFill="1" applyBorder="1" applyAlignment="1"/>
    <xf numFmtId="0" fontId="28" fillId="0" borderId="23" xfId="20" applyNumberFormat="1" applyFont="1" applyFill="1" applyBorder="1" applyAlignment="1"/>
    <xf numFmtId="0" fontId="28" fillId="0" borderId="23" xfId="20" applyNumberFormat="1" applyFont="1" applyFill="1" applyBorder="1" applyAlignment="1">
      <alignment horizontal="center"/>
    </xf>
    <xf numFmtId="44" fontId="28" fillId="0" borderId="23" xfId="7" applyFont="1" applyFill="1" applyBorder="1" applyAlignment="1">
      <alignment horizontal="center"/>
    </xf>
    <xf numFmtId="0" fontId="26" fillId="2" borderId="13" xfId="20" applyNumberFormat="1" applyFont="1" applyFill="1" applyBorder="1" applyAlignment="1">
      <alignment horizontal="right"/>
    </xf>
    <xf numFmtId="44" fontId="16" fillId="0" borderId="71" xfId="44" applyFont="1" applyBorder="1" applyAlignment="1">
      <alignment horizontal="center"/>
    </xf>
    <xf numFmtId="0" fontId="26" fillId="2" borderId="72" xfId="20" applyNumberFormat="1" applyFont="1" applyFill="1" applyBorder="1" applyAlignment="1">
      <alignment horizontal="center"/>
    </xf>
    <xf numFmtId="0" fontId="16" fillId="0" borderId="72" xfId="20" applyNumberFormat="1" applyFont="1" applyBorder="1" applyAlignment="1">
      <alignment horizontal="centerContinuous"/>
    </xf>
    <xf numFmtId="0" fontId="26" fillId="2" borderId="23" xfId="20" applyNumberFormat="1" applyFont="1" applyFill="1" applyBorder="1" applyAlignment="1">
      <alignment horizontal="center"/>
    </xf>
    <xf numFmtId="0" fontId="16" fillId="0" borderId="23" xfId="20" applyNumberFormat="1" applyFont="1" applyBorder="1" applyAlignment="1">
      <alignment horizontal="centerContinuous"/>
    </xf>
    <xf numFmtId="0" fontId="19" fillId="0" borderId="0" xfId="30" applyFont="1" applyAlignment="1">
      <alignment horizontal="right"/>
    </xf>
    <xf numFmtId="0" fontId="20" fillId="0" borderId="0" xfId="30" applyFont="1" applyAlignment="1">
      <alignment horizontal="center"/>
    </xf>
    <xf numFmtId="0" fontId="13" fillId="0" borderId="0" xfId="30" applyFont="1" applyBorder="1"/>
    <xf numFmtId="0" fontId="44" fillId="0" borderId="0" xfId="30" applyFont="1"/>
    <xf numFmtId="0" fontId="44" fillId="0" borderId="0" xfId="30" applyFont="1" applyBorder="1"/>
    <xf numFmtId="44" fontId="26" fillId="2" borderId="24" xfId="7" applyFont="1" applyFill="1" applyBorder="1" applyAlignment="1"/>
    <xf numFmtId="37" fontId="17" fillId="0" borderId="43" xfId="0" applyFont="1" applyBorder="1"/>
    <xf numFmtId="37" fontId="17" fillId="0" borderId="46" xfId="0" applyFont="1" applyBorder="1" applyAlignment="1">
      <alignment horizontal="center" vertical="center"/>
    </xf>
    <xf numFmtId="164" fontId="17" fillId="0" borderId="0" xfId="1" applyNumberFormat="1" applyFont="1" applyAlignment="1">
      <alignment horizontal="center"/>
    </xf>
    <xf numFmtId="164" fontId="17" fillId="0" borderId="0" xfId="1" applyNumberFormat="1" applyFont="1" applyAlignment="1"/>
    <xf numFmtId="44" fontId="17" fillId="0" borderId="0" xfId="20" applyNumberFormat="1" applyFont="1"/>
    <xf numFmtId="14" fontId="5" fillId="0" borderId="0" xfId="5" applyNumberFormat="1" applyFont="1" applyFill="1" applyAlignment="1">
      <alignment horizontal="center"/>
    </xf>
    <xf numFmtId="37" fontId="36" fillId="0" borderId="0" xfId="0" applyFont="1" applyFill="1" applyAlignment="1">
      <alignment horizontal="left"/>
    </xf>
    <xf numFmtId="37" fontId="36" fillId="0" borderId="0" xfId="0" applyFont="1" applyFill="1" applyAlignment="1">
      <alignment horizontal="center"/>
    </xf>
    <xf numFmtId="37" fontId="36" fillId="0" borderId="0" xfId="0" applyFont="1" applyFill="1"/>
    <xf numFmtId="165" fontId="18" fillId="3" borderId="65" xfId="8" applyNumberFormat="1" applyFont="1" applyFill="1" applyBorder="1" applyAlignment="1">
      <alignment horizontal="center"/>
    </xf>
    <xf numFmtId="0" fontId="28" fillId="2" borderId="45" xfId="20" applyNumberFormat="1" applyFont="1" applyFill="1" applyBorder="1" applyAlignment="1"/>
    <xf numFmtId="44" fontId="26" fillId="0" borderId="73" xfId="47" applyFont="1" applyFill="1" applyBorder="1" applyAlignment="1">
      <alignment horizontal="center"/>
    </xf>
    <xf numFmtId="164" fontId="36" fillId="0" borderId="0" xfId="1" applyNumberFormat="1" applyFont="1"/>
    <xf numFmtId="37" fontId="36" fillId="3" borderId="53" xfId="0" applyFont="1" applyFill="1" applyBorder="1" applyAlignment="1">
      <alignment horizontal="center"/>
    </xf>
    <xf numFmtId="0" fontId="36" fillId="3" borderId="53" xfId="0" applyNumberFormat="1" applyFont="1" applyFill="1" applyBorder="1" applyAlignment="1">
      <alignment horizontal="center"/>
    </xf>
    <xf numFmtId="37" fontId="36" fillId="3" borderId="53" xfId="0" applyFont="1" applyFill="1" applyBorder="1" applyAlignment="1">
      <alignment horizontal="left"/>
    </xf>
    <xf numFmtId="0" fontId="4" fillId="0" borderId="53" xfId="13" applyFont="1" applyFill="1" applyBorder="1"/>
    <xf numFmtId="0" fontId="4" fillId="0" borderId="53" xfId="13" applyFont="1" applyFill="1" applyBorder="1" applyAlignment="1">
      <alignment horizontal="center"/>
    </xf>
    <xf numFmtId="164" fontId="4" fillId="0" borderId="53" xfId="48" applyNumberFormat="1" applyFont="1" applyFill="1" applyBorder="1"/>
    <xf numFmtId="164" fontId="13" fillId="0" borderId="53" xfId="48" applyNumberFormat="1" applyFont="1" applyFill="1" applyBorder="1" applyAlignment="1">
      <alignment horizontal="center"/>
    </xf>
    <xf numFmtId="0" fontId="13" fillId="0" borderId="53" xfId="13" applyFont="1" applyFill="1" applyBorder="1" applyAlignment="1">
      <alignment horizontal="center"/>
    </xf>
    <xf numFmtId="164" fontId="16" fillId="0" borderId="0" xfId="1" applyNumberFormat="1" applyFont="1" applyAlignment="1">
      <alignment horizontal="right"/>
    </xf>
    <xf numFmtId="164" fontId="17" fillId="0" borderId="0" xfId="1" applyNumberFormat="1" applyFont="1"/>
    <xf numFmtId="37" fontId="37" fillId="0" borderId="56" xfId="0" applyFont="1" applyBorder="1" applyAlignment="1">
      <alignment horizontal="center"/>
    </xf>
    <xf numFmtId="43" fontId="28" fillId="2" borderId="75" xfId="1" applyFont="1" applyFill="1" applyBorder="1" applyAlignment="1">
      <alignment horizontal="center"/>
    </xf>
    <xf numFmtId="37" fontId="17" fillId="0" borderId="74" xfId="0" applyFont="1" applyBorder="1"/>
    <xf numFmtId="0" fontId="7" fillId="0" borderId="0" xfId="49"/>
    <xf numFmtId="0" fontId="16" fillId="0" borderId="2" xfId="31" applyFont="1" applyBorder="1" applyAlignment="1"/>
    <xf numFmtId="0" fontId="34" fillId="0" borderId="0" xfId="34" applyFont="1" applyBorder="1" applyAlignment="1">
      <alignment horizontal="justify" vertical="top" wrapText="1"/>
    </xf>
    <xf numFmtId="0" fontId="34" fillId="0" borderId="10" xfId="35" applyFont="1" applyBorder="1" applyAlignment="1">
      <alignment horizontal="left" vertical="center"/>
    </xf>
    <xf numFmtId="0" fontId="34" fillId="0" borderId="2" xfId="35" applyFont="1" applyBorder="1" applyAlignment="1">
      <alignment horizontal="left" vertical="center"/>
    </xf>
    <xf numFmtId="0" fontId="34" fillId="0" borderId="11" xfId="35" applyFont="1" applyBorder="1" applyAlignment="1">
      <alignment horizontal="left" vertical="center"/>
    </xf>
    <xf numFmtId="0" fontId="47" fillId="0" borderId="0" xfId="20" applyNumberFormat="1" applyFont="1" applyAlignment="1"/>
    <xf numFmtId="0" fontId="14" fillId="0" borderId="5" xfId="36" applyFont="1" applyBorder="1" applyAlignment="1">
      <alignment horizontal="left" wrapText="1"/>
    </xf>
    <xf numFmtId="0" fontId="14" fillId="0" borderId="5" xfId="31" applyFont="1" applyBorder="1" applyAlignment="1">
      <alignment horizontal="center" vertical="center"/>
    </xf>
    <xf numFmtId="0" fontId="34" fillId="0" borderId="57" xfId="34" applyFont="1" applyBorder="1" applyAlignment="1">
      <alignment horizontal="justify" vertical="top" wrapText="1"/>
    </xf>
    <xf numFmtId="0" fontId="34" fillId="0" borderId="52" xfId="34" applyFont="1" applyBorder="1" applyAlignment="1">
      <alignment horizontal="justify" vertical="top" wrapText="1"/>
    </xf>
    <xf numFmtId="0" fontId="34" fillId="0" borderId="57" xfId="36" applyFont="1" applyBorder="1" applyAlignment="1">
      <alignment horizontal="left" vertical="center" wrapText="1"/>
    </xf>
    <xf numFmtId="0" fontId="34" fillId="0" borderId="0" xfId="36" applyFont="1" applyBorder="1" applyAlignment="1">
      <alignment horizontal="left" vertical="center"/>
    </xf>
    <xf numFmtId="0" fontId="34" fillId="0" borderId="52" xfId="36" applyFont="1" applyBorder="1" applyAlignment="1">
      <alignment horizontal="left" vertical="center"/>
    </xf>
    <xf numFmtId="37" fontId="0" fillId="0" borderId="57" xfId="0" applyBorder="1" applyAlignment="1">
      <alignment vertical="top" wrapText="1"/>
    </xf>
    <xf numFmtId="37" fontId="0" fillId="0" borderId="0" xfId="0" applyAlignment="1">
      <alignment vertical="top" wrapText="1"/>
    </xf>
    <xf numFmtId="37" fontId="0" fillId="0" borderId="52" xfId="0" applyBorder="1" applyAlignment="1">
      <alignment vertical="top" wrapText="1"/>
    </xf>
    <xf numFmtId="0" fontId="14" fillId="0" borderId="52" xfId="36" applyFont="1" applyBorder="1" applyAlignment="1">
      <alignment horizontal="center" vertical="center" wrapText="1"/>
    </xf>
    <xf numFmtId="0" fontId="16" fillId="0" borderId="53" xfId="31" applyFont="1" applyBorder="1" applyAlignment="1">
      <alignment vertical="top" wrapText="1"/>
    </xf>
    <xf numFmtId="0" fontId="26" fillId="2" borderId="53" xfId="31" applyFont="1" applyFill="1" applyBorder="1" applyAlignment="1"/>
    <xf numFmtId="0" fontId="16" fillId="0" borderId="53" xfId="31" applyFont="1" applyBorder="1" applyAlignment="1"/>
    <xf numFmtId="0" fontId="14" fillId="0" borderId="52" xfId="36" applyFont="1" applyBorder="1" applyAlignment="1">
      <alignment horizontal="left" wrapText="1"/>
    </xf>
    <xf numFmtId="0" fontId="14" fillId="0" borderId="11" xfId="36" applyFont="1" applyBorder="1" applyAlignment="1">
      <alignment horizontal="left" wrapText="1"/>
    </xf>
    <xf numFmtId="0" fontId="16" fillId="0" borderId="51" xfId="31" applyFont="1" applyBorder="1"/>
    <xf numFmtId="0" fontId="15" fillId="0" borderId="4" xfId="35" applyFont="1" applyBorder="1" applyAlignment="1">
      <alignment horizontal="left"/>
    </xf>
    <xf numFmtId="0" fontId="14" fillId="0" borderId="53" xfId="36" applyFont="1" applyBorder="1" applyAlignment="1">
      <alignment horizontal="left" wrapText="1"/>
    </xf>
    <xf numFmtId="0" fontId="16" fillId="0" borderId="53" xfId="36" applyFont="1" applyBorder="1" applyAlignment="1">
      <alignment horizontal="center" vertical="center" wrapText="1"/>
    </xf>
    <xf numFmtId="37" fontId="48" fillId="0" borderId="53" xfId="0" applyFont="1" applyBorder="1" applyAlignment="1" applyProtection="1">
      <alignment horizontal="left"/>
      <protection locked="0"/>
    </xf>
    <xf numFmtId="37" fontId="28" fillId="0" borderId="21" xfId="17" applyNumberFormat="1" applyFont="1" applyBorder="1" applyAlignment="1" applyProtection="1">
      <alignment horizontal="center"/>
    </xf>
    <xf numFmtId="37" fontId="23" fillId="0" borderId="77" xfId="17" applyNumberFormat="1" applyFont="1" applyBorder="1" applyProtection="1"/>
    <xf numFmtId="9" fontId="28" fillId="0" borderId="34" xfId="17" applyNumberFormat="1" applyFont="1" applyBorder="1" applyAlignment="1" applyProtection="1">
      <alignment horizontal="center"/>
    </xf>
    <xf numFmtId="37" fontId="28" fillId="0" borderId="77" xfId="17" applyNumberFormat="1" applyFont="1" applyBorder="1" applyProtection="1"/>
    <xf numFmtId="9" fontId="28" fillId="0" borderId="34" xfId="32" applyNumberFormat="1" applyFont="1" applyBorder="1" applyAlignment="1" applyProtection="1">
      <alignment horizontal="center"/>
    </xf>
    <xf numFmtId="37" fontId="31" fillId="0" borderId="21" xfId="17" applyNumberFormat="1" applyFont="1" applyBorder="1" applyProtection="1"/>
    <xf numFmtId="37" fontId="48" fillId="0" borderId="53" xfId="0" applyFont="1" applyBorder="1" applyAlignment="1">
      <alignment horizontal="left"/>
    </xf>
    <xf numFmtId="37" fontId="28" fillId="0" borderId="78" xfId="17" applyNumberFormat="1" applyFont="1" applyBorder="1" applyProtection="1"/>
    <xf numFmtId="37" fontId="28" fillId="0" borderId="79" xfId="17" applyNumberFormat="1" applyFont="1" applyBorder="1" applyAlignment="1" applyProtection="1">
      <alignment horizontal="center"/>
    </xf>
    <xf numFmtId="37" fontId="31" fillId="0" borderId="53" xfId="17" applyNumberFormat="1" applyFont="1" applyBorder="1" applyProtection="1"/>
    <xf numFmtId="0" fontId="28" fillId="0" borderId="28" xfId="20" applyNumberFormat="1" applyFont="1" applyFill="1" applyBorder="1" applyAlignment="1"/>
    <xf numFmtId="0" fontId="28" fillId="0" borderId="26" xfId="20" applyNumberFormat="1" applyFont="1" applyFill="1" applyBorder="1" applyAlignment="1">
      <alignment horizontal="center"/>
    </xf>
    <xf numFmtId="43" fontId="28" fillId="0" borderId="0" xfId="1" applyFont="1" applyFill="1" applyBorder="1" applyAlignment="1">
      <alignment horizontal="center"/>
    </xf>
    <xf numFmtId="0" fontId="28" fillId="0" borderId="80" xfId="20" applyNumberFormat="1" applyFont="1" applyFill="1" applyBorder="1" applyAlignment="1">
      <alignment horizontal="center"/>
    </xf>
    <xf numFmtId="0" fontId="28" fillId="0" borderId="73" xfId="20" applyNumberFormat="1" applyFont="1" applyFill="1" applyBorder="1" applyAlignment="1"/>
    <xf numFmtId="0" fontId="28" fillId="0" borderId="53" xfId="20" applyNumberFormat="1" applyFont="1" applyFill="1" applyBorder="1" applyAlignment="1"/>
    <xf numFmtId="37" fontId="49" fillId="0" borderId="81" xfId="0" applyFont="1" applyFill="1" applyBorder="1" applyAlignment="1">
      <alignment vertical="center" wrapText="1"/>
    </xf>
    <xf numFmtId="0" fontId="28" fillId="2" borderId="80" xfId="20" applyNumberFormat="1" applyFont="1" applyFill="1" applyBorder="1" applyAlignment="1">
      <alignment horizontal="center"/>
    </xf>
    <xf numFmtId="43" fontId="28" fillId="2" borderId="82" xfId="43" applyFont="1" applyFill="1" applyBorder="1" applyAlignment="1">
      <alignment horizontal="center"/>
    </xf>
    <xf numFmtId="0" fontId="49" fillId="4" borderId="83" xfId="50" applyFont="1" applyFill="1" applyBorder="1" applyAlignment="1" applyProtection="1">
      <alignment vertical="center" wrapText="1"/>
    </xf>
    <xf numFmtId="37" fontId="49" fillId="0" borderId="83" xfId="0" applyFont="1" applyBorder="1" applyAlignment="1">
      <alignment vertical="center" wrapText="1"/>
    </xf>
    <xf numFmtId="37" fontId="49" fillId="0" borderId="23" xfId="0" applyFont="1" applyFill="1" applyBorder="1" applyAlignment="1">
      <alignment vertical="center" wrapText="1"/>
    </xf>
    <xf numFmtId="37" fontId="49" fillId="0" borderId="83" xfId="0" applyFont="1" applyFill="1" applyBorder="1" applyAlignment="1">
      <alignment vertical="center" wrapText="1"/>
    </xf>
    <xf numFmtId="37" fontId="49" fillId="0" borderId="25" xfId="0" applyFont="1" applyFill="1" applyBorder="1" applyAlignment="1">
      <alignment vertical="center" wrapText="1"/>
    </xf>
    <xf numFmtId="0" fontId="28" fillId="2" borderId="53" xfId="20" applyNumberFormat="1" applyFont="1" applyFill="1" applyBorder="1" applyAlignment="1"/>
    <xf numFmtId="37" fontId="26" fillId="0" borderId="0" xfId="51" applyNumberFormat="1" applyFont="1" applyAlignment="1" applyProtection="1">
      <alignment horizontal="left"/>
    </xf>
    <xf numFmtId="0" fontId="16" fillId="0" borderId="0" xfId="51" applyFont="1" applyAlignment="1">
      <alignment horizontal="center"/>
    </xf>
    <xf numFmtId="0" fontId="33" fillId="0" borderId="0" xfId="51" applyFont="1" applyAlignment="1">
      <alignment horizontal="left"/>
    </xf>
    <xf numFmtId="37" fontId="18" fillId="0" borderId="0" xfId="51" applyNumberFormat="1" applyFont="1" applyAlignment="1" applyProtection="1">
      <alignment horizontal="center"/>
    </xf>
    <xf numFmtId="0" fontId="33" fillId="0" borderId="0" xfId="51" applyFont="1" applyFill="1" applyAlignment="1">
      <alignment horizontal="left"/>
    </xf>
    <xf numFmtId="166" fontId="18" fillId="0" borderId="0" xfId="52" applyNumberFormat="1" applyFont="1" applyFill="1" applyAlignment="1" applyProtection="1">
      <alignment horizontal="center"/>
    </xf>
    <xf numFmtId="43" fontId="18" fillId="0" borderId="0" xfId="53" applyFont="1" applyFill="1" applyAlignment="1" applyProtection="1">
      <alignment horizontal="center"/>
    </xf>
    <xf numFmtId="43" fontId="18" fillId="0" borderId="0" xfId="53" applyFont="1" applyAlignment="1" applyProtection="1">
      <alignment horizontal="center"/>
    </xf>
    <xf numFmtId="43" fontId="18" fillId="0" borderId="0" xfId="53" applyFont="1" applyFill="1" applyBorder="1" applyAlignment="1" applyProtection="1">
      <alignment horizontal="center"/>
    </xf>
    <xf numFmtId="0" fontId="33" fillId="0" borderId="0" xfId="51" applyFont="1" applyAlignment="1">
      <alignment horizontal="center"/>
    </xf>
    <xf numFmtId="37" fontId="19" fillId="0" borderId="0" xfId="51" applyNumberFormat="1" applyFont="1" applyAlignment="1" applyProtection="1">
      <alignment horizontal="left"/>
    </xf>
    <xf numFmtId="0" fontId="33" fillId="0" borderId="0" xfId="51" applyFont="1" applyFill="1"/>
    <xf numFmtId="166" fontId="20" fillId="0" borderId="0" xfId="52" applyNumberFormat="1" applyFont="1" applyFill="1" applyAlignment="1" applyProtection="1">
      <alignment horizontal="center"/>
    </xf>
    <xf numFmtId="0" fontId="33" fillId="0" borderId="0" xfId="51" applyFont="1" applyFill="1" applyBorder="1" applyAlignment="1">
      <alignment horizontal="left"/>
    </xf>
    <xf numFmtId="166" fontId="18" fillId="0" borderId="0" xfId="52" applyNumberFormat="1" applyFont="1" applyFill="1" applyBorder="1" applyAlignment="1" applyProtection="1">
      <alignment horizontal="center"/>
    </xf>
    <xf numFmtId="37" fontId="18" fillId="0" borderId="0" xfId="51" applyNumberFormat="1" applyFont="1" applyBorder="1" applyAlignment="1" applyProtection="1">
      <alignment horizontal="center"/>
    </xf>
    <xf numFmtId="43" fontId="18" fillId="0" borderId="0" xfId="53" applyFont="1" applyBorder="1" applyAlignment="1" applyProtection="1">
      <alignment horizontal="center"/>
    </xf>
    <xf numFmtId="37" fontId="26" fillId="0" borderId="0" xfId="51" applyNumberFormat="1" applyFont="1" applyAlignment="1" applyProtection="1">
      <alignment horizontal="center"/>
    </xf>
    <xf numFmtId="37" fontId="18" fillId="0" borderId="0" xfId="51" applyNumberFormat="1" applyFont="1" applyAlignment="1" applyProtection="1">
      <alignment horizontal="left"/>
    </xf>
    <xf numFmtId="166" fontId="18" fillId="0" borderId="0" xfId="52" applyNumberFormat="1" applyFont="1" applyFill="1" applyAlignment="1">
      <alignment horizontal="center"/>
    </xf>
    <xf numFmtId="0" fontId="18" fillId="0" borderId="0" xfId="51" applyFont="1" applyAlignment="1">
      <alignment horizontal="center"/>
    </xf>
    <xf numFmtId="43" fontId="18" fillId="0" borderId="0" xfId="53" applyFont="1" applyAlignment="1">
      <alignment horizontal="center"/>
    </xf>
    <xf numFmtId="0" fontId="15" fillId="0" borderId="0" xfId="51" applyFont="1" applyAlignment="1">
      <alignment horizontal="center"/>
    </xf>
    <xf numFmtId="37" fontId="19" fillId="3" borderId="48" xfId="51" applyNumberFormat="1" applyFont="1" applyFill="1" applyBorder="1" applyAlignment="1" applyProtection="1">
      <alignment horizontal="center"/>
    </xf>
    <xf numFmtId="37" fontId="19" fillId="3" borderId="49" xfId="51" applyNumberFormat="1" applyFont="1" applyFill="1" applyBorder="1" applyAlignment="1" applyProtection="1">
      <alignment horizontal="left"/>
    </xf>
    <xf numFmtId="166" fontId="19" fillId="3" borderId="49" xfId="52" applyNumberFormat="1" applyFont="1" applyFill="1" applyBorder="1" applyAlignment="1" applyProtection="1">
      <alignment horizontal="center"/>
    </xf>
    <xf numFmtId="37" fontId="19" fillId="3" borderId="49" xfId="51" applyNumberFormat="1" applyFont="1" applyFill="1" applyBorder="1" applyAlignment="1" applyProtection="1">
      <alignment horizontal="center"/>
    </xf>
    <xf numFmtId="37" fontId="19" fillId="3" borderId="50" xfId="51" applyNumberFormat="1" applyFont="1" applyFill="1" applyBorder="1" applyAlignment="1" applyProtection="1">
      <alignment horizontal="center"/>
    </xf>
    <xf numFmtId="43" fontId="19" fillId="0" borderId="0" xfId="53" applyFont="1" applyFill="1" applyAlignment="1" applyProtection="1">
      <alignment horizontal="center"/>
    </xf>
    <xf numFmtId="43" fontId="19" fillId="0" borderId="0" xfId="53" applyFont="1" applyAlignment="1" applyProtection="1">
      <alignment horizontal="center"/>
    </xf>
    <xf numFmtId="43" fontId="19" fillId="3" borderId="48" xfId="53" applyFont="1" applyFill="1" applyBorder="1" applyAlignment="1" applyProtection="1">
      <alignment horizontal="left"/>
    </xf>
    <xf numFmtId="43" fontId="19" fillId="3" borderId="50" xfId="53" applyFont="1" applyFill="1" applyBorder="1" applyAlignment="1" applyProtection="1">
      <alignment horizontal="center"/>
    </xf>
    <xf numFmtId="37" fontId="19" fillId="0" borderId="28" xfId="51" applyNumberFormat="1" applyFont="1" applyBorder="1" applyAlignment="1" applyProtection="1">
      <alignment horizontal="center"/>
    </xf>
    <xf numFmtId="37" fontId="19" fillId="0" borderId="0" xfId="51" applyNumberFormat="1" applyFont="1" applyBorder="1" applyAlignment="1" applyProtection="1">
      <alignment horizontal="left"/>
    </xf>
    <xf numFmtId="166" fontId="19" fillId="0" borderId="0" xfId="52" applyNumberFormat="1" applyFont="1" applyFill="1" applyBorder="1" applyAlignment="1" applyProtection="1">
      <alignment horizontal="center"/>
    </xf>
    <xf numFmtId="37" fontId="19" fillId="0" borderId="0" xfId="51" applyNumberFormat="1" applyFont="1" applyBorder="1" applyAlignment="1" applyProtection="1">
      <alignment horizontal="center"/>
    </xf>
    <xf numFmtId="37" fontId="19" fillId="0" borderId="26" xfId="51" applyNumberFormat="1" applyFont="1" applyBorder="1" applyAlignment="1" applyProtection="1">
      <alignment horizontal="center"/>
    </xf>
    <xf numFmtId="43" fontId="19" fillId="0" borderId="28" xfId="53" applyFont="1" applyBorder="1" applyAlignment="1" applyProtection="1">
      <alignment horizontal="center"/>
    </xf>
    <xf numFmtId="43" fontId="19" fillId="0" borderId="26" xfId="53" applyFont="1" applyBorder="1" applyAlignment="1" applyProtection="1">
      <alignment horizontal="center"/>
    </xf>
    <xf numFmtId="37" fontId="19" fillId="0" borderId="28" xfId="51" quotePrefix="1" applyNumberFormat="1" applyFont="1" applyBorder="1" applyAlignment="1" applyProtection="1">
      <alignment horizontal="center"/>
    </xf>
    <xf numFmtId="37" fontId="19" fillId="0" borderId="84" xfId="51" quotePrefix="1" applyNumberFormat="1" applyFont="1" applyBorder="1" applyAlignment="1" applyProtection="1">
      <alignment horizontal="center"/>
    </xf>
    <xf numFmtId="37" fontId="19" fillId="0" borderId="0" xfId="51" quotePrefix="1" applyNumberFormat="1" applyFont="1" applyBorder="1" applyAlignment="1" applyProtection="1">
      <alignment horizontal="center"/>
    </xf>
    <xf numFmtId="166" fontId="19" fillId="0" borderId="0" xfId="52" quotePrefix="1" applyNumberFormat="1" applyFont="1" applyFill="1" applyBorder="1" applyAlignment="1" applyProtection="1">
      <alignment horizontal="center"/>
    </xf>
    <xf numFmtId="37" fontId="19" fillId="0" borderId="85" xfId="51" quotePrefix="1" applyNumberFormat="1" applyFont="1" applyBorder="1" applyAlignment="1" applyProtection="1">
      <alignment horizontal="center"/>
    </xf>
    <xf numFmtId="37" fontId="19" fillId="0" borderId="86" xfId="51" quotePrefix="1" applyNumberFormat="1" applyFont="1" applyBorder="1" applyAlignment="1" applyProtection="1">
      <alignment horizontal="center"/>
    </xf>
    <xf numFmtId="43" fontId="19" fillId="0" borderId="84" xfId="53" quotePrefix="1" applyFont="1" applyFill="1" applyBorder="1" applyAlignment="1" applyProtection="1">
      <alignment horizontal="center"/>
    </xf>
    <xf numFmtId="43" fontId="19" fillId="0" borderId="0" xfId="53" quotePrefix="1" applyFont="1" applyFill="1" applyBorder="1" applyAlignment="1" applyProtection="1">
      <alignment horizontal="center"/>
    </xf>
    <xf numFmtId="43" fontId="19" fillId="0" borderId="0" xfId="53" quotePrefix="1" applyFont="1" applyAlignment="1" applyProtection="1">
      <alignment horizontal="center"/>
    </xf>
    <xf numFmtId="43" fontId="19" fillId="0" borderId="0" xfId="53" quotePrefix="1" applyFont="1" applyFill="1" applyAlignment="1" applyProtection="1">
      <alignment horizontal="center"/>
    </xf>
    <xf numFmtId="43" fontId="19" fillId="0" borderId="87" xfId="53" quotePrefix="1" applyFont="1" applyBorder="1" applyAlignment="1" applyProtection="1">
      <alignment horizontal="center"/>
    </xf>
    <xf numFmtId="43" fontId="19" fillId="0" borderId="86" xfId="53" quotePrefix="1" applyFont="1" applyBorder="1" applyAlignment="1" applyProtection="1">
      <alignment horizontal="center"/>
    </xf>
    <xf numFmtId="43" fontId="15" fillId="0" borderId="0" xfId="53" applyFont="1" applyFill="1" applyAlignment="1">
      <alignment horizontal="center"/>
    </xf>
    <xf numFmtId="37" fontId="19" fillId="3" borderId="92" xfId="51" applyNumberFormat="1" applyFont="1" applyFill="1" applyBorder="1" applyAlignment="1" applyProtection="1">
      <alignment horizontal="center" vertical="center"/>
    </xf>
    <xf numFmtId="43" fontId="19" fillId="3" borderId="0" xfId="53" applyFont="1" applyFill="1" applyBorder="1" applyAlignment="1" applyProtection="1">
      <alignment horizontal="center"/>
    </xf>
    <xf numFmtId="43" fontId="19" fillId="3" borderId="88" xfId="53" applyFont="1" applyFill="1" applyBorder="1" applyAlignment="1" applyProtection="1">
      <alignment horizontal="center"/>
    </xf>
    <xf numFmtId="43" fontId="19" fillId="3" borderId="88" xfId="53" applyFont="1" applyFill="1" applyBorder="1" applyAlignment="1" applyProtection="1">
      <alignment horizontal="center" wrapText="1"/>
    </xf>
    <xf numFmtId="43" fontId="19" fillId="3" borderId="3" xfId="53" applyFont="1" applyFill="1" applyBorder="1" applyAlignment="1" applyProtection="1">
      <alignment horizontal="center" wrapText="1"/>
    </xf>
    <xf numFmtId="43" fontId="19" fillId="3" borderId="95" xfId="53" applyFont="1" applyFill="1" applyBorder="1" applyAlignment="1" applyProtection="1">
      <alignment horizontal="center"/>
    </xf>
    <xf numFmtId="43" fontId="19" fillId="3" borderId="96" xfId="53" applyFont="1" applyFill="1" applyBorder="1" applyAlignment="1" applyProtection="1">
      <alignment horizontal="center"/>
    </xf>
    <xf numFmtId="43" fontId="19" fillId="3" borderId="26" xfId="53" applyFont="1" applyFill="1" applyBorder="1" applyAlignment="1" applyProtection="1">
      <alignment horizontal="center"/>
    </xf>
    <xf numFmtId="43" fontId="19" fillId="3" borderId="97" xfId="53" applyFont="1" applyFill="1" applyBorder="1" applyAlignment="1" applyProtection="1">
      <alignment horizontal="center"/>
    </xf>
    <xf numFmtId="37" fontId="19" fillId="3" borderId="56" xfId="51" applyNumberFormat="1" applyFont="1" applyFill="1" applyBorder="1" applyAlignment="1" applyProtection="1">
      <alignment horizontal="center" vertical="center" wrapText="1"/>
    </xf>
    <xf numFmtId="37" fontId="19" fillId="3" borderId="102" xfId="51" applyNumberFormat="1" applyFont="1" applyFill="1" applyBorder="1" applyAlignment="1" applyProtection="1">
      <alignment horizontal="center" vertical="center" wrapText="1"/>
    </xf>
    <xf numFmtId="43" fontId="19" fillId="3" borderId="52" xfId="53" applyFont="1" applyFill="1" applyBorder="1" applyAlignment="1" applyProtection="1">
      <alignment horizontal="center" wrapText="1"/>
    </xf>
    <xf numFmtId="43" fontId="19" fillId="3" borderId="103" xfId="53" applyFont="1" applyFill="1" applyBorder="1" applyAlignment="1" applyProtection="1">
      <alignment horizontal="center" wrapText="1"/>
    </xf>
    <xf numFmtId="43" fontId="19" fillId="3" borderId="104" xfId="53" applyFont="1" applyFill="1" applyBorder="1" applyAlignment="1" applyProtection="1">
      <alignment horizontal="center" wrapText="1"/>
    </xf>
    <xf numFmtId="43" fontId="19" fillId="3" borderId="105" xfId="53" quotePrefix="1" applyFont="1" applyFill="1" applyBorder="1" applyAlignment="1" applyProtection="1">
      <alignment horizontal="center" wrapText="1"/>
    </xf>
    <xf numFmtId="43" fontId="40" fillId="3" borderId="102" xfId="53" quotePrefix="1" applyFont="1" applyFill="1" applyBorder="1" applyAlignment="1" applyProtection="1">
      <alignment horizontal="center" wrapText="1"/>
    </xf>
    <xf numFmtId="165" fontId="42" fillId="0" borderId="53" xfId="7" applyNumberFormat="1" applyFont="1" applyFill="1" applyBorder="1" applyAlignment="1">
      <alignment horizontal="center"/>
    </xf>
    <xf numFmtId="165" fontId="43" fillId="3" borderId="53" xfId="7" applyNumberFormat="1" applyFont="1" applyFill="1" applyBorder="1" applyAlignment="1">
      <alignment horizontal="center"/>
    </xf>
    <xf numFmtId="164" fontId="43" fillId="3" borderId="53" xfId="53" applyNumberFormat="1" applyFont="1" applyFill="1" applyBorder="1" applyAlignment="1">
      <alignment horizontal="center"/>
    </xf>
    <xf numFmtId="167" fontId="43" fillId="3" borderId="53" xfId="0" applyNumberFormat="1" applyFont="1" applyFill="1" applyBorder="1" applyAlignment="1">
      <alignment horizontal="center"/>
    </xf>
    <xf numFmtId="0" fontId="42" fillId="0" borderId="0" xfId="54"/>
    <xf numFmtId="0" fontId="42" fillId="0" borderId="0" xfId="54" applyAlignment="1">
      <alignment horizontal="center"/>
    </xf>
    <xf numFmtId="37" fontId="19" fillId="3" borderId="103" xfId="51" applyNumberFormat="1" applyFont="1" applyFill="1" applyBorder="1" applyAlignment="1" applyProtection="1">
      <alignment horizontal="center" vertical="center" wrapText="1"/>
    </xf>
    <xf numFmtId="165" fontId="43" fillId="0" borderId="53" xfId="7" applyNumberFormat="1" applyFont="1" applyFill="1" applyBorder="1" applyAlignment="1">
      <alignment horizontal="center"/>
    </xf>
    <xf numFmtId="165" fontId="2" fillId="0" borderId="53" xfId="7" applyNumberFormat="1" applyFont="1" applyFill="1" applyBorder="1" applyAlignment="1">
      <alignment horizontal="center"/>
    </xf>
    <xf numFmtId="164" fontId="2" fillId="0" borderId="53" xfId="53" applyNumberFormat="1" applyFont="1" applyFill="1" applyBorder="1" applyAlignment="1">
      <alignment horizontal="center"/>
    </xf>
    <xf numFmtId="44" fontId="2" fillId="0" borderId="53" xfId="7" applyFont="1" applyFill="1" applyBorder="1" applyAlignment="1">
      <alignment horizontal="center"/>
    </xf>
    <xf numFmtId="37" fontId="52" fillId="3" borderId="53" xfId="0" applyFont="1" applyFill="1" applyBorder="1" applyAlignment="1">
      <alignment horizontal="center"/>
    </xf>
    <xf numFmtId="167" fontId="36" fillId="0" borderId="53" xfId="0" applyNumberFormat="1" applyFont="1" applyFill="1" applyBorder="1" applyAlignment="1">
      <alignment horizontal="center"/>
    </xf>
    <xf numFmtId="14" fontId="2" fillId="0" borderId="0" xfId="5" applyNumberFormat="1" applyFont="1" applyFill="1" applyAlignment="1">
      <alignment horizontal="center"/>
    </xf>
    <xf numFmtId="165" fontId="36" fillId="0" borderId="53" xfId="7" applyNumberFormat="1" applyFont="1" applyFill="1" applyBorder="1" applyAlignment="1">
      <alignment horizontal="center"/>
    </xf>
    <xf numFmtId="164" fontId="36" fillId="0" borderId="53" xfId="53" applyNumberFormat="1" applyFont="1" applyFill="1" applyBorder="1" applyAlignment="1">
      <alignment horizontal="center"/>
    </xf>
    <xf numFmtId="37" fontId="37" fillId="0" borderId="0" xfId="0" applyFont="1"/>
    <xf numFmtId="0" fontId="4" fillId="0" borderId="0" xfId="55"/>
    <xf numFmtId="37" fontId="26" fillId="0" borderId="0" xfId="56" applyNumberFormat="1" applyFont="1" applyAlignment="1" applyProtection="1">
      <alignment horizontal="left"/>
    </xf>
    <xf numFmtId="0" fontId="16" fillId="0" borderId="0" xfId="56" applyFont="1" applyAlignment="1">
      <alignment horizontal="center"/>
    </xf>
    <xf numFmtId="0" fontId="33" fillId="0" borderId="0" xfId="56" applyFont="1" applyAlignment="1">
      <alignment horizontal="left"/>
    </xf>
    <xf numFmtId="37" fontId="18" fillId="0" borderId="0" xfId="56" applyNumberFormat="1" applyFont="1" applyAlignment="1" applyProtection="1">
      <alignment horizontal="center"/>
    </xf>
    <xf numFmtId="0" fontId="33" fillId="0" borderId="0" xfId="56" applyFont="1" applyFill="1" applyAlignment="1">
      <alignment horizontal="left"/>
    </xf>
    <xf numFmtId="0" fontId="33" fillId="0" borderId="0" xfId="56" applyFont="1" applyFill="1"/>
    <xf numFmtId="164" fontId="33" fillId="0" borderId="0" xfId="53" applyNumberFormat="1" applyFont="1" applyFill="1"/>
    <xf numFmtId="0" fontId="33" fillId="0" borderId="0" xfId="56" applyFont="1" applyAlignment="1">
      <alignment horizontal="center"/>
    </xf>
    <xf numFmtId="37" fontId="19" fillId="0" borderId="0" xfId="56" applyNumberFormat="1" applyFont="1" applyAlignment="1" applyProtection="1">
      <alignment horizontal="left"/>
    </xf>
    <xf numFmtId="0" fontId="33" fillId="0" borderId="0" xfId="56" applyFont="1" applyFill="1" applyBorder="1" applyAlignment="1">
      <alignment horizontal="left"/>
    </xf>
    <xf numFmtId="37" fontId="18" fillId="0" borderId="0" xfId="56" applyNumberFormat="1" applyFont="1" applyBorder="1" applyAlignment="1" applyProtection="1">
      <alignment horizontal="center"/>
    </xf>
    <xf numFmtId="37" fontId="26" fillId="0" borderId="0" xfId="56" applyNumberFormat="1" applyFont="1" applyAlignment="1" applyProtection="1">
      <alignment horizontal="center"/>
    </xf>
    <xf numFmtId="37" fontId="18" fillId="0" borderId="0" xfId="56" applyNumberFormat="1" applyFont="1" applyAlignment="1" applyProtection="1">
      <alignment horizontal="left"/>
    </xf>
    <xf numFmtId="0" fontId="18" fillId="0" borderId="0" xfId="56" applyFont="1" applyAlignment="1">
      <alignment horizontal="center"/>
    </xf>
    <xf numFmtId="0" fontId="15" fillId="0" borderId="0" xfId="56" applyFont="1" applyAlignment="1">
      <alignment horizontal="center"/>
    </xf>
    <xf numFmtId="37" fontId="19" fillId="3" borderId="48" xfId="56" applyNumberFormat="1" applyFont="1" applyFill="1" applyBorder="1" applyAlignment="1" applyProtection="1">
      <alignment horizontal="center"/>
    </xf>
    <xf numFmtId="37" fontId="19" fillId="3" borderId="49" xfId="56" applyNumberFormat="1" applyFont="1" applyFill="1" applyBorder="1" applyAlignment="1" applyProtection="1">
      <alignment horizontal="left"/>
    </xf>
    <xf numFmtId="37" fontId="19" fillId="3" borderId="49" xfId="56" applyNumberFormat="1" applyFont="1" applyFill="1" applyBorder="1" applyAlignment="1" applyProtection="1">
      <alignment horizontal="center"/>
    </xf>
    <xf numFmtId="37" fontId="19" fillId="3" borderId="50" xfId="56" applyNumberFormat="1" applyFont="1" applyFill="1" applyBorder="1" applyAlignment="1" applyProtection="1">
      <alignment horizontal="center"/>
    </xf>
    <xf numFmtId="0" fontId="15" fillId="0" borderId="0" xfId="56" applyFont="1" applyFill="1"/>
    <xf numFmtId="164" fontId="15" fillId="0" borderId="0" xfId="53" applyNumberFormat="1" applyFont="1" applyFill="1"/>
    <xf numFmtId="37" fontId="19" fillId="0" borderId="28" xfId="56" applyNumberFormat="1" applyFont="1" applyBorder="1" applyAlignment="1" applyProtection="1">
      <alignment horizontal="center"/>
    </xf>
    <xf numFmtId="37" fontId="19" fillId="0" borderId="0" xfId="56" applyNumberFormat="1" applyFont="1" applyBorder="1" applyAlignment="1" applyProtection="1">
      <alignment horizontal="left"/>
    </xf>
    <xf numFmtId="37" fontId="19" fillId="0" borderId="0" xfId="56" applyNumberFormat="1" applyFont="1" applyBorder="1" applyAlignment="1" applyProtection="1">
      <alignment horizontal="center"/>
    </xf>
    <xf numFmtId="37" fontId="19" fillId="0" borderId="26" xfId="56" applyNumberFormat="1" applyFont="1" applyBorder="1" applyAlignment="1" applyProtection="1">
      <alignment horizontal="center"/>
    </xf>
    <xf numFmtId="37" fontId="19" fillId="0" borderId="28" xfId="56" quotePrefix="1" applyNumberFormat="1" applyFont="1" applyBorder="1" applyAlignment="1" applyProtection="1">
      <alignment horizontal="center"/>
    </xf>
    <xf numFmtId="37" fontId="19" fillId="0" borderId="84" xfId="56" quotePrefix="1" applyNumberFormat="1" applyFont="1" applyBorder="1" applyAlignment="1" applyProtection="1">
      <alignment horizontal="center"/>
    </xf>
    <xf numFmtId="37" fontId="19" fillId="0" borderId="0" xfId="56" quotePrefix="1" applyNumberFormat="1" applyFont="1" applyBorder="1" applyAlignment="1" applyProtection="1">
      <alignment horizontal="center"/>
    </xf>
    <xf numFmtId="37" fontId="19" fillId="0" borderId="85" xfId="56" quotePrefix="1" applyNumberFormat="1" applyFont="1" applyBorder="1" applyAlignment="1" applyProtection="1">
      <alignment horizontal="center"/>
    </xf>
    <xf numFmtId="37" fontId="19" fillId="0" borderId="86" xfId="56" quotePrefix="1" applyNumberFormat="1" applyFont="1" applyBorder="1" applyAlignment="1" applyProtection="1">
      <alignment horizontal="center"/>
    </xf>
    <xf numFmtId="37" fontId="19" fillId="3" borderId="92" xfId="56" applyNumberFormat="1" applyFont="1" applyFill="1" applyBorder="1" applyAlignment="1" applyProtection="1">
      <alignment horizontal="center" vertical="center"/>
    </xf>
    <xf numFmtId="43" fontId="19" fillId="3" borderId="106" xfId="53" applyFont="1" applyFill="1" applyBorder="1" applyAlignment="1" applyProtection="1">
      <alignment horizontal="center" wrapText="1"/>
    </xf>
    <xf numFmtId="37" fontId="19" fillId="3" borderId="103" xfId="56" applyNumberFormat="1" applyFont="1" applyFill="1" applyBorder="1" applyAlignment="1" applyProtection="1">
      <alignment horizontal="center" vertical="center" wrapText="1"/>
    </xf>
    <xf numFmtId="37" fontId="19" fillId="3" borderId="102" xfId="56" applyNumberFormat="1" applyFont="1" applyFill="1" applyBorder="1" applyAlignment="1" applyProtection="1">
      <alignment horizontal="center" vertical="center" wrapText="1"/>
    </xf>
    <xf numFmtId="0" fontId="23" fillId="0" borderId="0" xfId="54" applyFont="1" applyFill="1"/>
    <xf numFmtId="164" fontId="23" fillId="0" borderId="0" xfId="53" applyNumberFormat="1" applyFont="1" applyFill="1"/>
    <xf numFmtId="165" fontId="43" fillId="0" borderId="53" xfId="57" applyNumberFormat="1" applyFont="1" applyFill="1" applyBorder="1" applyAlignment="1">
      <alignment horizontal="center"/>
    </xf>
    <xf numFmtId="0" fontId="4" fillId="0" borderId="0" xfId="55" applyFill="1"/>
    <xf numFmtId="0" fontId="51" fillId="3" borderId="53" xfId="55" applyFont="1" applyFill="1" applyBorder="1" applyAlignment="1">
      <alignment horizontal="center"/>
    </xf>
    <xf numFmtId="165" fontId="43" fillId="3" borderId="53" xfId="57" applyNumberFormat="1" applyFont="1" applyFill="1" applyBorder="1" applyAlignment="1">
      <alignment horizontal="center"/>
    </xf>
    <xf numFmtId="0" fontId="4" fillId="0" borderId="53" xfId="55" applyFont="1" applyFill="1" applyBorder="1" applyAlignment="1">
      <alignment horizontal="center"/>
    </xf>
    <xf numFmtId="0" fontId="4" fillId="0" borderId="53" xfId="55" applyNumberFormat="1" applyFont="1" applyFill="1" applyBorder="1" applyAlignment="1">
      <alignment horizontal="center"/>
    </xf>
    <xf numFmtId="0" fontId="4" fillId="0" borderId="53" xfId="55" applyFont="1" applyFill="1" applyBorder="1" applyAlignment="1">
      <alignment horizontal="left"/>
    </xf>
    <xf numFmtId="165" fontId="53" fillId="0" borderId="53" xfId="57" applyNumberFormat="1" applyFont="1" applyFill="1" applyBorder="1" applyAlignment="1">
      <alignment horizontal="center"/>
    </xf>
    <xf numFmtId="164" fontId="53" fillId="0" borderId="53" xfId="53" applyNumberFormat="1" applyFont="1" applyFill="1" applyBorder="1" applyAlignment="1">
      <alignment horizontal="center"/>
    </xf>
    <xf numFmtId="167" fontId="4" fillId="0" borderId="53" xfId="55" applyNumberFormat="1" applyFont="1" applyFill="1" applyBorder="1" applyAlignment="1">
      <alignment horizontal="center"/>
    </xf>
    <xf numFmtId="0" fontId="4" fillId="3" borderId="53" xfId="55" applyNumberFormat="1" applyFont="1" applyFill="1" applyBorder="1" applyAlignment="1">
      <alignment horizontal="center"/>
    </xf>
    <xf numFmtId="0" fontId="4" fillId="3" borderId="53" xfId="55" applyFont="1" applyFill="1" applyBorder="1" applyAlignment="1">
      <alignment horizontal="left"/>
    </xf>
    <xf numFmtId="0" fontId="4" fillId="3" borderId="53" xfId="55" applyFont="1" applyFill="1" applyBorder="1" applyAlignment="1">
      <alignment horizontal="center"/>
    </xf>
    <xf numFmtId="165" fontId="42" fillId="0" borderId="53" xfId="57" applyNumberFormat="1" applyFont="1" applyFill="1" applyBorder="1" applyAlignment="1">
      <alignment horizontal="center"/>
    </xf>
    <xf numFmtId="37" fontId="54" fillId="0" borderId="53" xfId="0" applyFont="1" applyFill="1" applyBorder="1" applyAlignment="1">
      <alignment horizontal="left"/>
    </xf>
    <xf numFmtId="0" fontId="31" fillId="0" borderId="53" xfId="20" applyNumberFormat="1" applyFont="1" applyFill="1" applyBorder="1" applyAlignment="1"/>
    <xf numFmtId="0" fontId="28" fillId="2" borderId="28" xfId="20" applyNumberFormat="1" applyFont="1" applyFill="1" applyBorder="1" applyAlignment="1">
      <alignment horizontal="left"/>
    </xf>
    <xf numFmtId="165" fontId="36" fillId="0" borderId="53" xfId="57" applyNumberFormat="1" applyFont="1" applyFill="1" applyBorder="1" applyAlignment="1">
      <alignment horizontal="center"/>
    </xf>
    <xf numFmtId="165" fontId="1" fillId="0" borderId="53" xfId="57" applyNumberFormat="1" applyFont="1" applyFill="1" applyBorder="1" applyAlignment="1">
      <alignment horizontal="center"/>
    </xf>
    <xf numFmtId="164" fontId="1" fillId="0" borderId="53" xfId="53" applyNumberFormat="1" applyFont="1" applyFill="1" applyBorder="1" applyAlignment="1">
      <alignment horizontal="center"/>
    </xf>
    <xf numFmtId="164" fontId="36" fillId="0" borderId="0" xfId="1" applyNumberFormat="1" applyFont="1" applyFill="1"/>
    <xf numFmtId="0" fontId="20" fillId="0" borderId="0" xfId="29" applyFont="1" applyAlignment="1">
      <alignment horizontal="center"/>
    </xf>
    <xf numFmtId="0" fontId="21" fillId="0" borderId="0" xfId="29" applyFont="1" applyAlignment="1">
      <alignment horizontal="center"/>
    </xf>
    <xf numFmtId="0" fontId="13" fillId="0" borderId="0" xfId="29" applyFont="1" applyBorder="1" applyAlignment="1">
      <alignment horizontal="center"/>
    </xf>
    <xf numFmtId="0" fontId="18" fillId="0" borderId="0" xfId="29" applyFont="1" applyBorder="1" applyAlignment="1">
      <alignment horizontal="center"/>
    </xf>
    <xf numFmtId="0" fontId="13" fillId="0" borderId="0" xfId="29" applyFont="1" applyAlignment="1">
      <alignment horizontal="left"/>
    </xf>
    <xf numFmtId="0" fontId="20" fillId="0" borderId="0" xfId="30" applyFont="1" applyAlignment="1">
      <alignment horizontal="center"/>
    </xf>
    <xf numFmtId="37" fontId="34" fillId="0" borderId="0" xfId="0" applyFont="1" applyAlignment="1">
      <alignment horizontal="justify" vertical="top" wrapText="1"/>
    </xf>
    <xf numFmtId="0" fontId="16" fillId="0" borderId="31" xfId="31" applyFont="1" applyBorder="1" applyAlignment="1">
      <alignment horizontal="center"/>
    </xf>
    <xf numFmtId="0" fontId="14" fillId="0" borderId="4" xfId="31" applyFont="1" applyBorder="1" applyAlignment="1">
      <alignment horizontal="center" vertical="center"/>
    </xf>
    <xf numFmtId="37" fontId="0" fillId="0" borderId="5" xfId="0" applyBorder="1" applyAlignment="1">
      <alignment horizontal="center" vertical="center"/>
    </xf>
    <xf numFmtId="9" fontId="16" fillId="0" borderId="31" xfId="31" applyNumberFormat="1" applyFont="1" applyBorder="1" applyAlignment="1">
      <alignment horizontal="center"/>
    </xf>
    <xf numFmtId="0" fontId="16" fillId="0" borderId="4" xfId="31" applyFont="1" applyBorder="1" applyAlignment="1">
      <alignment horizontal="center"/>
    </xf>
    <xf numFmtId="0" fontId="16" fillId="0" borderId="5" xfId="31" applyFont="1" applyBorder="1" applyAlignment="1">
      <alignment horizontal="center"/>
    </xf>
    <xf numFmtId="0" fontId="16" fillId="0" borderId="6" xfId="31" applyFont="1" applyBorder="1" applyAlignment="1">
      <alignment horizontal="center"/>
    </xf>
    <xf numFmtId="1" fontId="16" fillId="0" borderId="76" xfId="31" applyNumberFormat="1" applyFont="1" applyBorder="1" applyAlignment="1">
      <alignment vertical="top" wrapText="1"/>
    </xf>
    <xf numFmtId="1" fontId="16" fillId="0" borderId="64" xfId="31" applyNumberFormat="1" applyFont="1" applyBorder="1" applyAlignment="1">
      <alignment vertical="top" wrapText="1"/>
    </xf>
    <xf numFmtId="0" fontId="16" fillId="0" borderId="53" xfId="31" applyFont="1" applyBorder="1" applyAlignment="1">
      <alignment horizontal="right"/>
    </xf>
    <xf numFmtId="1" fontId="16" fillId="0" borderId="76" xfId="31" applyNumberFormat="1" applyFont="1" applyBorder="1" applyAlignment="1">
      <alignment horizontal="right" vertical="top" wrapText="1"/>
    </xf>
    <xf numFmtId="1" fontId="16" fillId="0" borderId="64" xfId="31" applyNumberFormat="1" applyFont="1" applyBorder="1" applyAlignment="1">
      <alignment horizontal="right" vertical="top" wrapText="1"/>
    </xf>
    <xf numFmtId="0" fontId="26" fillId="2" borderId="54" xfId="31" applyFont="1" applyFill="1" applyBorder="1" applyAlignment="1">
      <alignment horizontal="center" vertical="center" textRotation="90"/>
    </xf>
    <xf numFmtId="0" fontId="26" fillId="2" borderId="56" xfId="31" applyFont="1" applyFill="1" applyBorder="1" applyAlignment="1">
      <alignment horizontal="center" vertical="center" textRotation="90"/>
    </xf>
    <xf numFmtId="0" fontId="26" fillId="2" borderId="70" xfId="31" applyFont="1" applyFill="1" applyBorder="1" applyAlignment="1">
      <alignment horizontal="center" vertical="center" textRotation="90"/>
    </xf>
    <xf numFmtId="0" fontId="16" fillId="0" borderId="54" xfId="31" applyFont="1" applyBorder="1" applyAlignment="1">
      <alignment horizontal="center" vertical="center" textRotation="90"/>
    </xf>
    <xf numFmtId="0" fontId="16" fillId="0" borderId="56" xfId="31" applyFont="1" applyBorder="1" applyAlignment="1">
      <alignment horizontal="center" vertical="center" textRotation="90"/>
    </xf>
    <xf numFmtId="0" fontId="16" fillId="0" borderId="70" xfId="31" applyFont="1" applyBorder="1" applyAlignment="1">
      <alignment horizontal="center" vertical="center" textRotation="90"/>
    </xf>
    <xf numFmtId="0" fontId="14" fillId="0" borderId="4" xfId="36" applyFont="1" applyBorder="1" applyAlignment="1">
      <alignment horizontal="left" wrapText="1"/>
    </xf>
    <xf numFmtId="0" fontId="14" fillId="0" borderId="5" xfId="36" applyFont="1" applyBorder="1" applyAlignment="1">
      <alignment horizontal="left" wrapText="1"/>
    </xf>
    <xf numFmtId="0" fontId="14" fillId="0" borderId="6" xfId="36" applyFont="1" applyBorder="1" applyAlignment="1">
      <alignment horizontal="left" wrapText="1"/>
    </xf>
    <xf numFmtId="0" fontId="14" fillId="0" borderId="31" xfId="35" applyFont="1" applyBorder="1" applyAlignment="1">
      <alignment horizontal="left"/>
    </xf>
    <xf numFmtId="0" fontId="15" fillId="0" borderId="31" xfId="35" applyFont="1" applyBorder="1" applyAlignment="1">
      <alignment horizontal="left"/>
    </xf>
    <xf numFmtId="0" fontId="16" fillId="0" borderId="76" xfId="31" applyFont="1" applyBorder="1" applyAlignment="1"/>
    <xf numFmtId="0" fontId="16" fillId="0" borderId="64" xfId="31" applyFont="1" applyBorder="1" applyAlignment="1"/>
    <xf numFmtId="9" fontId="16" fillId="0" borderId="4" xfId="31" applyNumberFormat="1" applyFont="1" applyBorder="1" applyAlignment="1">
      <alignment horizontal="center"/>
    </xf>
    <xf numFmtId="0" fontId="14" fillId="0" borderId="57" xfId="36" applyFont="1" applyBorder="1" applyAlignment="1">
      <alignment horizontal="center" vertical="center" wrapText="1"/>
    </xf>
    <xf numFmtId="0" fontId="14" fillId="0" borderId="0" xfId="36" applyFont="1" applyBorder="1" applyAlignment="1">
      <alignment horizontal="center" vertical="center" wrapText="1"/>
    </xf>
    <xf numFmtId="0" fontId="14" fillId="0" borderId="52" xfId="36" applyFont="1" applyBorder="1" applyAlignment="1">
      <alignment horizontal="center" vertical="center" wrapText="1"/>
    </xf>
    <xf numFmtId="0" fontId="14" fillId="0" borderId="10" xfId="36" applyFont="1" applyBorder="1" applyAlignment="1">
      <alignment horizontal="center" vertical="center" wrapText="1"/>
    </xf>
    <xf numFmtId="0" fontId="14" fillId="0" borderId="2" xfId="36" applyFont="1" applyBorder="1" applyAlignment="1">
      <alignment horizontal="center" vertical="center" wrapText="1"/>
    </xf>
    <xf numFmtId="0" fontId="14" fillId="0" borderId="11" xfId="36" applyFont="1" applyBorder="1" applyAlignment="1">
      <alignment horizontal="center" vertical="center" wrapText="1"/>
    </xf>
    <xf numFmtId="0" fontId="16" fillId="0" borderId="54" xfId="31" applyFont="1" applyBorder="1" applyAlignment="1">
      <alignment horizontal="center" vertical="center" textRotation="90" wrapText="1"/>
    </xf>
    <xf numFmtId="0" fontId="16" fillId="0" borderId="56" xfId="31" applyFont="1" applyBorder="1" applyAlignment="1">
      <alignment horizontal="center" vertical="center" textRotation="90" wrapText="1"/>
    </xf>
    <xf numFmtId="0" fontId="34" fillId="0" borderId="57" xfId="36" applyFont="1" applyBorder="1" applyAlignment="1">
      <alignment horizontal="left" vertical="center" wrapText="1"/>
    </xf>
    <xf numFmtId="37" fontId="0" fillId="0" borderId="0" xfId="0" applyAlignment="1">
      <alignment horizontal="left" vertical="center" wrapText="1"/>
    </xf>
    <xf numFmtId="37" fontId="0" fillId="0" borderId="52" xfId="0" applyBorder="1" applyAlignment="1">
      <alignment horizontal="left" vertical="center" wrapText="1"/>
    </xf>
    <xf numFmtId="37" fontId="0" fillId="0" borderId="57" xfId="0" applyBorder="1" applyAlignment="1">
      <alignment horizontal="left" vertical="center" wrapText="1"/>
    </xf>
    <xf numFmtId="0" fontId="34" fillId="0" borderId="10" xfId="34" applyFont="1" applyBorder="1" applyAlignment="1">
      <alignment horizontal="justify" vertical="top" wrapText="1"/>
    </xf>
    <xf numFmtId="0" fontId="34" fillId="0" borderId="2" xfId="34" applyFont="1" applyBorder="1" applyAlignment="1">
      <alignment horizontal="justify" vertical="top" wrapText="1"/>
    </xf>
    <xf numFmtId="0" fontId="34" fillId="0" borderId="11" xfId="34" applyFont="1" applyBorder="1" applyAlignment="1">
      <alignment horizontal="justify" vertical="top" wrapText="1"/>
    </xf>
    <xf numFmtId="0" fontId="33" fillId="0" borderId="7" xfId="35" applyFont="1" applyBorder="1" applyAlignment="1">
      <alignment horizontal="left"/>
    </xf>
    <xf numFmtId="0" fontId="33" fillId="0" borderId="8" xfId="35" applyFont="1" applyBorder="1" applyAlignment="1">
      <alignment horizontal="left"/>
    </xf>
    <xf numFmtId="0" fontId="33" fillId="0" borderId="9" xfId="35" applyFont="1" applyBorder="1" applyAlignment="1">
      <alignment horizontal="left"/>
    </xf>
    <xf numFmtId="0" fontId="16" fillId="0" borderId="76" xfId="31" applyFont="1" applyBorder="1" applyAlignment="1">
      <alignment horizontal="right"/>
    </xf>
    <xf numFmtId="0" fontId="16" fillId="0" borderId="64" xfId="31" applyFont="1" applyBorder="1" applyAlignment="1">
      <alignment horizontal="right"/>
    </xf>
    <xf numFmtId="0" fontId="34" fillId="0" borderId="57" xfId="31" applyFont="1" applyBorder="1" applyAlignment="1">
      <alignment vertical="top" wrapText="1"/>
    </xf>
    <xf numFmtId="0" fontId="34" fillId="0" borderId="0" xfId="31" applyFont="1" applyBorder="1" applyAlignment="1">
      <alignment vertical="top" wrapText="1"/>
    </xf>
    <xf numFmtId="0" fontId="34" fillId="0" borderId="52" xfId="31" applyFont="1" applyBorder="1" applyAlignment="1">
      <alignment vertical="top" wrapText="1"/>
    </xf>
    <xf numFmtId="0" fontId="15" fillId="0" borderId="31" xfId="31" applyFont="1" applyBorder="1" applyAlignment="1">
      <alignment horizontal="center" vertical="center" wrapText="1"/>
    </xf>
    <xf numFmtId="0" fontId="15" fillId="0" borderId="4" xfId="31" applyFont="1" applyBorder="1" applyAlignment="1">
      <alignment horizontal="center" vertical="center"/>
    </xf>
    <xf numFmtId="0" fontId="14" fillId="0" borderId="5" xfId="31" applyFont="1" applyBorder="1" applyAlignment="1">
      <alignment horizontal="center" vertical="center"/>
    </xf>
    <xf numFmtId="0" fontId="14" fillId="0" borderId="6" xfId="31" applyFont="1" applyBorder="1" applyAlignment="1">
      <alignment horizontal="center" vertical="center"/>
    </xf>
    <xf numFmtId="0" fontId="15" fillId="0" borderId="4" xfId="31" applyFont="1" applyBorder="1" applyAlignment="1">
      <alignment horizontal="center" vertical="center" wrapText="1"/>
    </xf>
    <xf numFmtId="0" fontId="14" fillId="0" borderId="5" xfId="31" applyFont="1" applyBorder="1" applyAlignment="1">
      <alignment horizontal="center" vertical="center" wrapText="1"/>
    </xf>
    <xf numFmtId="0" fontId="14" fillId="0" borderId="6" xfId="31" applyFont="1" applyBorder="1" applyAlignment="1">
      <alignment horizontal="center" vertical="center" wrapText="1"/>
    </xf>
    <xf numFmtId="0" fontId="16" fillId="0" borderId="57" xfId="31" applyFont="1" applyBorder="1" applyAlignment="1">
      <alignment vertical="center" wrapText="1"/>
    </xf>
    <xf numFmtId="0" fontId="16" fillId="0" borderId="0" xfId="31" applyFont="1" applyBorder="1" applyAlignment="1">
      <alignment vertical="center" wrapText="1"/>
    </xf>
    <xf numFmtId="0" fontId="16" fillId="0" borderId="52" xfId="31" applyFont="1" applyBorder="1" applyAlignment="1">
      <alignment vertical="center" wrapText="1"/>
    </xf>
    <xf numFmtId="0" fontId="26" fillId="2" borderId="76" xfId="31" applyFont="1" applyFill="1" applyBorder="1" applyAlignment="1"/>
    <xf numFmtId="0" fontId="26" fillId="2" borderId="64" xfId="31" applyFont="1" applyFill="1" applyBorder="1" applyAlignment="1"/>
    <xf numFmtId="37" fontId="37" fillId="0" borderId="5" xfId="0" applyFont="1" applyBorder="1" applyAlignment="1">
      <alignment horizontal="center"/>
    </xf>
    <xf numFmtId="37" fontId="37" fillId="0" borderId="6" xfId="0" applyFont="1" applyBorder="1" applyAlignment="1">
      <alignment horizontal="center"/>
    </xf>
    <xf numFmtId="37" fontId="19" fillId="3" borderId="88" xfId="51" applyNumberFormat="1" applyFont="1" applyFill="1" applyBorder="1" applyAlignment="1" applyProtection="1">
      <alignment horizontal="center" vertical="center" wrapText="1"/>
    </xf>
    <xf numFmtId="37" fontId="19" fillId="3" borderId="100" xfId="51" applyNumberFormat="1" applyFont="1" applyFill="1" applyBorder="1" applyAlignment="1" applyProtection="1">
      <alignment horizontal="center" vertical="center" wrapText="1"/>
    </xf>
    <xf numFmtId="37" fontId="19" fillId="3" borderId="78" xfId="51" applyNumberFormat="1" applyFont="1" applyFill="1" applyBorder="1" applyAlignment="1" applyProtection="1">
      <alignment horizontal="center" vertical="center" wrapText="1"/>
    </xf>
    <xf numFmtId="166" fontId="19" fillId="3" borderId="88" xfId="52" applyNumberFormat="1" applyFont="1" applyFill="1" applyBorder="1" applyAlignment="1" applyProtection="1">
      <alignment horizontal="center" vertical="center"/>
    </xf>
    <xf numFmtId="166" fontId="19" fillId="3" borderId="100" xfId="52" applyNumberFormat="1" applyFont="1" applyFill="1" applyBorder="1" applyAlignment="1" applyProtection="1">
      <alignment horizontal="center" vertical="center"/>
    </xf>
    <xf numFmtId="37" fontId="19" fillId="3" borderId="91" xfId="51" applyNumberFormat="1" applyFont="1" applyFill="1" applyBorder="1" applyAlignment="1" applyProtection="1">
      <alignment horizontal="center" vertical="center" wrapText="1"/>
    </xf>
    <xf numFmtId="37" fontId="19" fillId="3" borderId="101" xfId="51" applyNumberFormat="1" applyFont="1" applyFill="1" applyBorder="1" applyAlignment="1" applyProtection="1">
      <alignment horizontal="center" vertical="center" wrapText="1"/>
    </xf>
    <xf numFmtId="37" fontId="19" fillId="3" borderId="93" xfId="51" applyNumberFormat="1" applyFont="1" applyFill="1" applyBorder="1" applyAlignment="1" applyProtection="1">
      <alignment horizontal="center" vertical="center"/>
    </xf>
    <xf numFmtId="37" fontId="19" fillId="3" borderId="94" xfId="51" applyNumberFormat="1" applyFont="1" applyFill="1" applyBorder="1" applyAlignment="1" applyProtection="1">
      <alignment horizontal="center" vertical="center"/>
    </xf>
    <xf numFmtId="37" fontId="19" fillId="3" borderId="89" xfId="51" applyNumberFormat="1" applyFont="1" applyFill="1" applyBorder="1" applyAlignment="1" applyProtection="1">
      <alignment horizontal="center" vertical="center" wrapText="1"/>
    </xf>
    <xf numFmtId="37" fontId="19" fillId="3" borderId="98" xfId="51" applyNumberFormat="1" applyFont="1" applyFill="1" applyBorder="1" applyAlignment="1" applyProtection="1">
      <alignment horizontal="center" vertical="center" wrapText="1"/>
    </xf>
    <xf numFmtId="37" fontId="40" fillId="3" borderId="90" xfId="51" applyNumberFormat="1" applyFont="1" applyFill="1" applyBorder="1" applyAlignment="1" applyProtection="1">
      <alignment horizontal="center" vertical="center" wrapText="1"/>
    </xf>
    <xf numFmtId="37" fontId="40" fillId="3" borderId="99" xfId="51" applyNumberFormat="1" applyFont="1" applyFill="1" applyBorder="1" applyAlignment="1" applyProtection="1">
      <alignment horizontal="center" vertical="center" wrapText="1"/>
    </xf>
    <xf numFmtId="37" fontId="26" fillId="3" borderId="58" xfId="37" applyNumberFormat="1" applyFont="1" applyFill="1" applyBorder="1" applyAlignment="1" applyProtection="1">
      <alignment horizontal="center" wrapText="1"/>
    </xf>
    <xf numFmtId="37" fontId="26" fillId="3" borderId="59" xfId="37" applyNumberFormat="1" applyFont="1" applyFill="1" applyBorder="1" applyAlignment="1" applyProtection="1">
      <alignment horizontal="center" wrapText="1"/>
    </xf>
    <xf numFmtId="37" fontId="26" fillId="3" borderId="60" xfId="37" applyNumberFormat="1" applyFont="1" applyFill="1" applyBorder="1" applyAlignment="1" applyProtection="1">
      <alignment horizontal="center" wrapText="1"/>
    </xf>
    <xf numFmtId="37" fontId="26" fillId="3" borderId="61" xfId="37" applyNumberFormat="1" applyFont="1" applyFill="1" applyBorder="1" applyAlignment="1" applyProtection="1">
      <alignment horizontal="center" wrapText="1"/>
    </xf>
    <xf numFmtId="37" fontId="26" fillId="3" borderId="62" xfId="37" applyNumberFormat="1" applyFont="1" applyFill="1" applyBorder="1" applyAlignment="1" applyProtection="1">
      <alignment horizontal="center" wrapText="1"/>
    </xf>
    <xf numFmtId="37" fontId="26" fillId="3" borderId="65" xfId="37" applyNumberFormat="1" applyFont="1" applyFill="1" applyBorder="1" applyAlignment="1" applyProtection="1">
      <alignment horizontal="center" wrapText="1"/>
    </xf>
    <xf numFmtId="37" fontId="19" fillId="3" borderId="78" xfId="56" applyNumberFormat="1" applyFont="1" applyFill="1" applyBorder="1" applyAlignment="1" applyProtection="1">
      <alignment horizontal="center" vertical="center" wrapText="1"/>
    </xf>
    <xf numFmtId="37" fontId="19" fillId="3" borderId="100" xfId="56" applyNumberFormat="1" applyFont="1" applyFill="1" applyBorder="1" applyAlignment="1" applyProtection="1">
      <alignment horizontal="center" vertical="center" wrapText="1"/>
    </xf>
    <xf numFmtId="37" fontId="19" fillId="3" borderId="91" xfId="56" applyNumberFormat="1" applyFont="1" applyFill="1" applyBorder="1" applyAlignment="1" applyProtection="1">
      <alignment horizontal="center" vertical="center" wrapText="1"/>
    </xf>
    <xf numFmtId="37" fontId="19" fillId="3" borderId="101" xfId="56" applyNumberFormat="1" applyFont="1" applyFill="1" applyBorder="1" applyAlignment="1" applyProtection="1">
      <alignment horizontal="center" vertical="center" wrapText="1"/>
    </xf>
    <xf numFmtId="37" fontId="19" fillId="3" borderId="93" xfId="56" applyNumberFormat="1" applyFont="1" applyFill="1" applyBorder="1" applyAlignment="1" applyProtection="1">
      <alignment horizontal="center" vertical="center"/>
    </xf>
    <xf numFmtId="37" fontId="19" fillId="3" borderId="94" xfId="56" applyNumberFormat="1" applyFont="1" applyFill="1" applyBorder="1" applyAlignment="1" applyProtection="1">
      <alignment horizontal="center" vertical="center"/>
    </xf>
    <xf numFmtId="37" fontId="19" fillId="3" borderId="88" xfId="56" applyNumberFormat="1" applyFont="1" applyFill="1" applyBorder="1" applyAlignment="1" applyProtection="1">
      <alignment horizontal="center" vertical="center" wrapText="1"/>
    </xf>
    <xf numFmtId="37" fontId="19" fillId="3" borderId="89" xfId="56" applyNumberFormat="1" applyFont="1" applyFill="1" applyBorder="1" applyAlignment="1" applyProtection="1">
      <alignment horizontal="center" vertical="center" wrapText="1"/>
    </xf>
    <xf numFmtId="37" fontId="19" fillId="3" borderId="98" xfId="56" applyNumberFormat="1" applyFont="1" applyFill="1" applyBorder="1" applyAlignment="1" applyProtection="1">
      <alignment horizontal="center" vertical="center" wrapText="1"/>
    </xf>
    <xf numFmtId="37" fontId="40" fillId="3" borderId="90" xfId="56" applyNumberFormat="1" applyFont="1" applyFill="1" applyBorder="1" applyAlignment="1" applyProtection="1">
      <alignment horizontal="center" vertical="center" wrapText="1"/>
    </xf>
    <xf numFmtId="37" fontId="40" fillId="3" borderId="99" xfId="56" applyNumberFormat="1" applyFont="1" applyFill="1" applyBorder="1" applyAlignment="1" applyProtection="1">
      <alignment horizontal="center" vertical="center" wrapText="1"/>
    </xf>
    <xf numFmtId="37" fontId="19" fillId="3" borderId="70" xfId="51" applyNumberFormat="1" applyFont="1" applyFill="1" applyBorder="1" applyAlignment="1" applyProtection="1">
      <alignment horizontal="center" vertical="center" wrapText="1"/>
    </xf>
    <xf numFmtId="0" fontId="16" fillId="0" borderId="0" xfId="15" applyFont="1" applyAlignment="1">
      <alignment horizontal="right"/>
    </xf>
  </cellXfs>
  <cellStyles count="58">
    <cellStyle name="Comma" xfId="1" builtinId="3"/>
    <cellStyle name="Comma 10" xfId="48"/>
    <cellStyle name="Comma 101" xfId="53"/>
    <cellStyle name="Comma 2" xfId="2"/>
    <cellStyle name="Comma 2 2" xfId="3"/>
    <cellStyle name="Comma 28 6" xfId="40"/>
    <cellStyle name="Comma 3" xfId="4"/>
    <cellStyle name="Comma 4" xfId="5"/>
    <cellStyle name="Comma 5" xfId="43"/>
    <cellStyle name="Comma 5 2" xfId="45"/>
    <cellStyle name="Comma0_07StateAdmin&amp;LEATechAssistance" xfId="6"/>
    <cellStyle name="Currency" xfId="7" builtinId="4"/>
    <cellStyle name="Currency 10 2" xfId="41"/>
    <cellStyle name="Currency 2" xfId="8"/>
    <cellStyle name="Currency 2 2" xfId="9"/>
    <cellStyle name="Currency 2 3" xfId="10"/>
    <cellStyle name="Currency 3" xfId="11"/>
    <cellStyle name="Currency 34" xfId="52"/>
    <cellStyle name="Currency 4" xfId="12"/>
    <cellStyle name="Currency 5" xfId="44"/>
    <cellStyle name="Currency 5 2" xfId="47"/>
    <cellStyle name="Currency 6" xfId="57"/>
    <cellStyle name="Hyperlink" xfId="50" builtinId="8"/>
    <cellStyle name="Normal" xfId="0" builtinId="0"/>
    <cellStyle name="Normal 10" xfId="13"/>
    <cellStyle name="Normal 10 2" xfId="14"/>
    <cellStyle name="Normal 10 4 2 2" xfId="51"/>
    <cellStyle name="Normal 10 4 2 2 2" xfId="56"/>
    <cellStyle name="Normal 10 63 6" xfId="39"/>
    <cellStyle name="Normal 11" xfId="38"/>
    <cellStyle name="Normal 139" xfId="54"/>
    <cellStyle name="Normal 2" xfId="15"/>
    <cellStyle name="Normal 2 2" xfId="16"/>
    <cellStyle name="Normal 2 3" xfId="17"/>
    <cellStyle name="Normal 2 4" xfId="18"/>
    <cellStyle name="Normal 2 6" xfId="42"/>
    <cellStyle name="Normal 2 6 4" xfId="46"/>
    <cellStyle name="Normal 2_2010 to 2012 Cost per Student 2011-0125" xfId="19"/>
    <cellStyle name="Normal 3" xfId="20"/>
    <cellStyle name="Normal 3 2" xfId="21"/>
    <cellStyle name="Normal 3 3" xfId="22"/>
    <cellStyle name="Normal 3_1.11.10 FY 2011 BUDGET" xfId="23"/>
    <cellStyle name="Normal 4" xfId="24"/>
    <cellStyle name="Normal 5" xfId="25"/>
    <cellStyle name="Normal 6" xfId="26"/>
    <cellStyle name="Normal 7" xfId="27"/>
    <cellStyle name="Normal 8" xfId="28"/>
    <cellStyle name="Normal 9" xfId="55"/>
    <cellStyle name="Normal_Budget package FY 2011 - GWHS 12-23-09 2" xfId="49"/>
    <cellStyle name="Normal_FY 2010 BBMR DP-1 FORM (Decision Package)" xfId="35"/>
    <cellStyle name="Normal_FY 2011 Agency Budget Certification BBMR ABC FORM (Agency Narrative)" xfId="29"/>
    <cellStyle name="Normal_FY 2011 BBMR AN-N1 FORM (Agency Narrative)" xfId="30"/>
    <cellStyle name="Normal_FY 2012 TEACHER RECLASS" xfId="37"/>
    <cellStyle name="Normal_FY2010 Financial Affairs Budget" xfId="31"/>
    <cellStyle name="Normal_SHS FY10 01-02-09 2" xfId="34"/>
    <cellStyle name="Normal_Southern High Budget" xfId="36"/>
    <cellStyle name="Percent 2" xfId="32"/>
    <cellStyle name="Percent 3" xfId="33"/>
  </cellStyles>
  <dxfs count="10">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114300</xdr:rowOff>
    </xdr:from>
    <xdr:to>
      <xdr:col>12</xdr:col>
      <xdr:colOff>533400</xdr:colOff>
      <xdr:row>57</xdr:row>
      <xdr:rowOff>76200</xdr:rowOff>
    </xdr:to>
    <xdr:grpSp>
      <xdr:nvGrpSpPr>
        <xdr:cNvPr id="2" name="Group 53"/>
        <xdr:cNvGrpSpPr>
          <a:grpSpLocks/>
        </xdr:cNvGrpSpPr>
      </xdr:nvGrpSpPr>
      <xdr:grpSpPr bwMode="auto">
        <a:xfrm>
          <a:off x="856615" y="268224"/>
          <a:ext cx="8266049" cy="8494776"/>
          <a:chOff x="485" y="421"/>
          <a:chExt cx="11172" cy="14250"/>
        </a:xfrm>
      </xdr:grpSpPr>
      <xdr:sp macro="" textlink="">
        <xdr:nvSpPr>
          <xdr:cNvPr id="3" name="AutoShape 326"/>
          <xdr:cNvSpPr>
            <a:spLocks noChangeArrowheads="1"/>
          </xdr:cNvSpPr>
        </xdr:nvSpPr>
        <xdr:spPr bwMode="auto">
          <a:xfrm>
            <a:off x="4309" y="4675"/>
            <a:ext cx="3659" cy="571"/>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rot="0" vert="horz" wrap="square" lIns="91440" tIns="45720" rIns="91440" bIns="45720" anchor="t" anchorCtr="0" upright="1">
            <a:noAutofit/>
          </a:bodyPr>
          <a:lstStyle/>
          <a:p>
            <a:pPr marL="0" marR="0">
              <a:spcBef>
                <a:spcPts val="0"/>
              </a:spcBef>
              <a:spcAft>
                <a:spcPts val="0"/>
              </a:spcAft>
            </a:pPr>
            <a:r>
              <a:rPr lang="en-US" sz="1200" b="1">
                <a:effectLst/>
                <a:latin typeface="Times New Roman"/>
                <a:ea typeface="Times New Roman"/>
              </a:rPr>
              <a:t>Elementary School Principal</a:t>
            </a:r>
            <a:endParaRPr lang="en-US" sz="1200">
              <a:effectLst/>
              <a:latin typeface="Times New Roman"/>
              <a:ea typeface="Times New Roman"/>
            </a:endParaRPr>
          </a:p>
        </xdr:txBody>
      </xdr:sp>
      <xdr:sp macro="" textlink="">
        <xdr:nvSpPr>
          <xdr:cNvPr id="4" name="AutoShape 327"/>
          <xdr:cNvSpPr>
            <a:spLocks noChangeArrowheads="1"/>
          </xdr:cNvSpPr>
        </xdr:nvSpPr>
        <xdr:spPr bwMode="auto">
          <a:xfrm>
            <a:off x="4444" y="7110"/>
            <a:ext cx="3269" cy="571"/>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rot="0" vert="horz" wrap="square" lIns="91440" tIns="45720" rIns="91440" bIns="45720" anchor="t" anchorCtr="0" upright="1">
            <a:noAutofit/>
          </a:bodyPr>
          <a:lstStyle/>
          <a:p>
            <a:pPr marL="0" marR="0">
              <a:spcBef>
                <a:spcPts val="0"/>
              </a:spcBef>
              <a:spcAft>
                <a:spcPts val="0"/>
              </a:spcAft>
            </a:pPr>
            <a:r>
              <a:rPr lang="en-US" sz="1200" b="1">
                <a:effectLst/>
                <a:latin typeface="Times New Roman"/>
                <a:ea typeface="Times New Roman"/>
              </a:rPr>
              <a:t>Assistant School Principal</a:t>
            </a:r>
            <a:endParaRPr lang="en-US" sz="1200">
              <a:effectLst/>
              <a:latin typeface="Times New Roman"/>
              <a:ea typeface="Times New Roman"/>
            </a:endParaRPr>
          </a:p>
        </xdr:txBody>
      </xdr:sp>
      <xdr:sp macro="" textlink="">
        <xdr:nvSpPr>
          <xdr:cNvPr id="5" name="AutoShape 328"/>
          <xdr:cNvSpPr>
            <a:spLocks noChangeArrowheads="1"/>
          </xdr:cNvSpPr>
        </xdr:nvSpPr>
        <xdr:spPr bwMode="auto">
          <a:xfrm>
            <a:off x="485" y="8343"/>
            <a:ext cx="3824" cy="6208"/>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rot="0" vert="horz" wrap="square" lIns="91440" tIns="45720" rIns="91440" bIns="45720" anchor="t" anchorCtr="0" upright="1">
            <a:noAutofit/>
          </a:bodyPr>
          <a:lstStyle/>
          <a:p>
            <a:pPr marL="0" marR="0" algn="ctr">
              <a:lnSpc>
                <a:spcPct val="120000"/>
              </a:lnSpc>
              <a:spcBef>
                <a:spcPts val="0"/>
              </a:spcBef>
              <a:spcAft>
                <a:spcPts val="0"/>
              </a:spcAft>
            </a:pPr>
            <a:r>
              <a:rPr lang="en-US" sz="1100" b="1">
                <a:solidFill>
                  <a:srgbClr val="000000"/>
                </a:solidFill>
                <a:effectLst/>
                <a:latin typeface="Times New Roman"/>
                <a:ea typeface="Times New Roman"/>
              </a:rPr>
              <a:t>SUPPORT STAFF</a:t>
            </a:r>
            <a:endParaRPr lang="en-US" sz="1200">
              <a:effectLst/>
              <a:latin typeface="Times New Roman"/>
              <a:ea typeface="Times New Roman"/>
            </a:endParaRPr>
          </a:p>
          <a:p>
            <a:pPr marL="0" marR="0" algn="ctr">
              <a:lnSpc>
                <a:spcPct val="120000"/>
              </a:lnSpc>
              <a:spcBef>
                <a:spcPts val="0"/>
              </a:spcBef>
              <a:spcAft>
                <a:spcPts val="0"/>
              </a:spcAft>
            </a:pPr>
            <a:r>
              <a:rPr lang="en-US" sz="1000">
                <a:solidFill>
                  <a:srgbClr val="000000"/>
                </a:solidFill>
                <a:effectLst/>
                <a:latin typeface="Times New Roman"/>
                <a:ea typeface="Times New Roman"/>
              </a:rPr>
              <a:t> </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Administrative Assistant</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 </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Computer Operator Clerk</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 </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Secretary/Clerical Staff</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 </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Library Technician</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 </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School Aides</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 </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Building/Grounds Custodians</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 </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Teacher’s Assistant</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 </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Substitute Teacher</a:t>
            </a:r>
            <a:endParaRPr lang="en-US" sz="1200">
              <a:effectLst/>
              <a:latin typeface="Times New Roman"/>
              <a:ea typeface="Times New Roman"/>
            </a:endParaRPr>
          </a:p>
          <a:p>
            <a:pPr marL="0" marR="0">
              <a:spcBef>
                <a:spcPts val="0"/>
              </a:spcBef>
              <a:spcAft>
                <a:spcPts val="0"/>
              </a:spcAft>
            </a:pPr>
            <a:r>
              <a:rPr lang="en-US" sz="1200">
                <a:effectLst/>
                <a:latin typeface="Times New Roman"/>
                <a:ea typeface="Times New Roman"/>
              </a:rPr>
              <a:t> </a:t>
            </a:r>
          </a:p>
        </xdr:txBody>
      </xdr:sp>
      <xdr:cxnSp macro="">
        <xdr:nvCxnSpPr>
          <xdr:cNvPr id="6" name="AutoShape 329"/>
          <xdr:cNvCxnSpPr>
            <a:cxnSpLocks noChangeShapeType="1"/>
          </xdr:cNvCxnSpPr>
        </xdr:nvCxnSpPr>
        <xdr:spPr bwMode="auto">
          <a:xfrm rot="5400000">
            <a:off x="4254" y="9577"/>
            <a:ext cx="3804" cy="2"/>
          </a:xfrm>
          <a:prstGeom prst="bentConnector3">
            <a:avLst>
              <a:gd name="adj1" fmla="val 50000"/>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7" name="AutoShape 330"/>
          <xdr:cNvCxnSpPr>
            <a:cxnSpLocks noChangeShapeType="1"/>
          </xdr:cNvCxnSpPr>
        </xdr:nvCxnSpPr>
        <xdr:spPr bwMode="auto">
          <a:xfrm rot="5400000">
            <a:off x="5225" y="6174"/>
            <a:ext cx="1862" cy="1"/>
          </a:xfrm>
          <a:prstGeom prst="bentConnector3">
            <a:avLst>
              <a:gd name="adj1" fmla="val 50000"/>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sp macro="" textlink="">
        <xdr:nvSpPr>
          <xdr:cNvPr id="8" name="AutoShape 331"/>
          <xdr:cNvSpPr>
            <a:spLocks noChangeArrowheads="1"/>
          </xdr:cNvSpPr>
        </xdr:nvSpPr>
        <xdr:spPr bwMode="auto">
          <a:xfrm>
            <a:off x="7668" y="8147"/>
            <a:ext cx="3914" cy="6524"/>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rot="0" vert="horz" wrap="square" lIns="91440" tIns="45720" rIns="91440" bIns="45720" anchor="t" anchorCtr="0" upright="1">
            <a:noAutofit/>
          </a:bodyPr>
          <a:lstStyle/>
          <a:p>
            <a:pPr marL="0" marR="0" algn="ctr">
              <a:lnSpc>
                <a:spcPct val="120000"/>
              </a:lnSpc>
              <a:spcBef>
                <a:spcPts val="0"/>
              </a:spcBef>
              <a:spcAft>
                <a:spcPts val="0"/>
              </a:spcAft>
            </a:pPr>
            <a:r>
              <a:rPr lang="en-US" sz="1100" b="1">
                <a:solidFill>
                  <a:srgbClr val="000000"/>
                </a:solidFill>
                <a:effectLst/>
                <a:latin typeface="Times New Roman"/>
                <a:ea typeface="Times New Roman"/>
              </a:rPr>
              <a:t>INSTRUCTIONAL STAFF</a:t>
            </a:r>
            <a:endParaRPr lang="en-US" sz="1200">
              <a:effectLst/>
              <a:latin typeface="Times New Roman"/>
              <a:ea typeface="Times New Roman"/>
            </a:endParaRPr>
          </a:p>
          <a:p>
            <a:pPr marL="0" marR="0" algn="ctr">
              <a:lnSpc>
                <a:spcPts val="1300"/>
              </a:lnSpc>
              <a:spcBef>
                <a:spcPts val="0"/>
              </a:spcBef>
              <a:spcAft>
                <a:spcPts val="0"/>
              </a:spcAft>
            </a:pPr>
            <a:r>
              <a:rPr lang="en-US" sz="1000">
                <a:solidFill>
                  <a:srgbClr val="000000"/>
                </a:solidFill>
                <a:effectLst/>
                <a:latin typeface="Times New Roman"/>
                <a:ea typeface="Times New Roman"/>
              </a:rPr>
              <a:t> </a:t>
            </a:r>
            <a:endParaRPr lang="en-US" sz="1200">
              <a:effectLst/>
              <a:latin typeface="Times New Roman"/>
              <a:ea typeface="Times New Roman"/>
            </a:endParaRPr>
          </a:p>
          <a:p>
            <a:pPr marL="0" marR="0" algn="ctr">
              <a:lnSpc>
                <a:spcPts val="1300"/>
              </a:lnSpc>
              <a:spcBef>
                <a:spcPts val="0"/>
              </a:spcBef>
              <a:spcAft>
                <a:spcPts val="0"/>
              </a:spcAft>
            </a:pPr>
            <a:r>
              <a:rPr lang="en-US" sz="1000" b="1">
                <a:solidFill>
                  <a:srgbClr val="000000"/>
                </a:solidFill>
                <a:effectLst/>
                <a:latin typeface="Times New Roman"/>
                <a:ea typeface="Times New Roman"/>
              </a:rPr>
              <a:t>Regular Classroom Teachers, K-5</a:t>
            </a:r>
            <a:endParaRPr lang="en-US" sz="1200">
              <a:effectLst/>
              <a:latin typeface="Times New Roman"/>
              <a:ea typeface="Times New Roman"/>
            </a:endParaRPr>
          </a:p>
          <a:p>
            <a:pPr marL="0" marR="0" algn="ctr">
              <a:lnSpc>
                <a:spcPts val="1300"/>
              </a:lnSpc>
              <a:spcBef>
                <a:spcPts val="0"/>
              </a:spcBef>
              <a:spcAft>
                <a:spcPts val="0"/>
              </a:spcAft>
            </a:pPr>
            <a:r>
              <a:rPr lang="en-US" sz="1000" b="1">
                <a:solidFill>
                  <a:srgbClr val="000000"/>
                </a:solidFill>
                <a:effectLst/>
                <a:latin typeface="Times New Roman"/>
                <a:ea typeface="Times New Roman"/>
              </a:rPr>
              <a:t> </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Reform Program Facilitator</a:t>
            </a:r>
            <a:endParaRPr lang="en-US" sz="1200">
              <a:effectLst/>
              <a:latin typeface="Times New Roman"/>
              <a:ea typeface="Times New Roman"/>
            </a:endParaRPr>
          </a:p>
          <a:p>
            <a:pPr marL="0" marR="0" algn="ctr">
              <a:lnSpc>
                <a:spcPts val="1300"/>
              </a:lnSpc>
              <a:spcBef>
                <a:spcPts val="0"/>
              </a:spcBef>
              <a:spcAft>
                <a:spcPts val="0"/>
              </a:spcAft>
            </a:pPr>
            <a:r>
              <a:rPr lang="en-US" sz="1000" b="1">
                <a:solidFill>
                  <a:srgbClr val="000000"/>
                </a:solidFill>
                <a:effectLst/>
                <a:latin typeface="Times New Roman"/>
                <a:ea typeface="Times New Roman"/>
              </a:rPr>
              <a:t> </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Resource Room Teachers</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 </a:t>
            </a:r>
            <a:endParaRPr lang="en-US" sz="1200">
              <a:effectLst/>
              <a:latin typeface="Times New Roman"/>
              <a:ea typeface="Times New Roman"/>
            </a:endParaRPr>
          </a:p>
          <a:p>
            <a:pPr marL="0" marR="0" algn="ctr">
              <a:lnSpc>
                <a:spcPts val="1300"/>
              </a:lnSpc>
              <a:spcBef>
                <a:spcPts val="0"/>
              </a:spcBef>
              <a:spcAft>
                <a:spcPts val="0"/>
              </a:spcAft>
            </a:pPr>
            <a:r>
              <a:rPr lang="en-US" sz="1000" b="1">
                <a:solidFill>
                  <a:srgbClr val="000000"/>
                </a:solidFill>
                <a:effectLst/>
                <a:latin typeface="Times New Roman"/>
                <a:ea typeface="Times New Roman"/>
              </a:rPr>
              <a:t>Gifted and Talented Education Teacher</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 </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Pre-School GATE Teacher</a:t>
            </a:r>
            <a:endParaRPr lang="en-US" sz="1200">
              <a:effectLst/>
              <a:latin typeface="Times New Roman"/>
              <a:ea typeface="Times New Roman"/>
            </a:endParaRPr>
          </a:p>
          <a:p>
            <a:pPr marL="0" marR="0" algn="ctr">
              <a:lnSpc>
                <a:spcPct val="120000"/>
              </a:lnSpc>
              <a:spcBef>
                <a:spcPts val="0"/>
              </a:spcBef>
              <a:spcAft>
                <a:spcPts val="0"/>
              </a:spcAft>
            </a:pPr>
            <a:r>
              <a:rPr lang="en-US" sz="800" b="1">
                <a:solidFill>
                  <a:srgbClr val="000000"/>
                </a:solidFill>
                <a:effectLst/>
                <a:latin typeface="Times New Roman"/>
                <a:ea typeface="Times New Roman"/>
              </a:rPr>
              <a:t> </a:t>
            </a:r>
            <a:endParaRPr lang="en-US" sz="1200">
              <a:effectLst/>
              <a:latin typeface="Times New Roman"/>
              <a:ea typeface="Times New Roman"/>
            </a:endParaRPr>
          </a:p>
          <a:p>
            <a:pPr marL="0" marR="0" algn="ctr">
              <a:lnSpc>
                <a:spcPts val="1300"/>
              </a:lnSpc>
              <a:spcBef>
                <a:spcPts val="0"/>
              </a:spcBef>
              <a:spcAft>
                <a:spcPts val="0"/>
              </a:spcAft>
            </a:pPr>
            <a:r>
              <a:rPr lang="en-US" sz="1000" b="1">
                <a:solidFill>
                  <a:srgbClr val="000000"/>
                </a:solidFill>
                <a:effectLst/>
                <a:latin typeface="Times New Roman"/>
                <a:ea typeface="Times New Roman"/>
              </a:rPr>
              <a:t>Chamorro Teacher</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 </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Health Counselor</a:t>
            </a:r>
            <a:endParaRPr lang="en-US" sz="1200">
              <a:effectLst/>
              <a:latin typeface="Times New Roman"/>
              <a:ea typeface="Times New Roman"/>
            </a:endParaRPr>
          </a:p>
          <a:p>
            <a:pPr marL="0" marR="0" algn="ctr">
              <a:lnSpc>
                <a:spcPts val="1300"/>
              </a:lnSpc>
              <a:spcBef>
                <a:spcPts val="0"/>
              </a:spcBef>
              <a:spcAft>
                <a:spcPts val="0"/>
              </a:spcAft>
            </a:pPr>
            <a:r>
              <a:rPr lang="en-US" sz="1000" b="1">
                <a:solidFill>
                  <a:srgbClr val="000000"/>
                </a:solidFill>
                <a:effectLst/>
                <a:latin typeface="Times New Roman"/>
                <a:ea typeface="Times New Roman"/>
              </a:rPr>
              <a:t> </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Guidance Counselor</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 </a:t>
            </a:r>
            <a:endParaRPr lang="en-US" sz="1200">
              <a:effectLst/>
              <a:latin typeface="Times New Roman"/>
              <a:ea typeface="Times New Roman"/>
            </a:endParaRPr>
          </a:p>
          <a:p>
            <a:pPr marL="0" marR="0" algn="ctr">
              <a:lnSpc>
                <a:spcPts val="1300"/>
              </a:lnSpc>
              <a:spcBef>
                <a:spcPts val="0"/>
              </a:spcBef>
              <a:spcAft>
                <a:spcPts val="0"/>
              </a:spcAft>
            </a:pPr>
            <a:r>
              <a:rPr lang="en-US" sz="1000" b="1">
                <a:solidFill>
                  <a:srgbClr val="000000"/>
                </a:solidFill>
                <a:effectLst/>
                <a:latin typeface="Times New Roman"/>
                <a:ea typeface="Times New Roman"/>
              </a:rPr>
              <a:t>Librarian</a:t>
            </a:r>
            <a:endParaRPr lang="en-US" sz="1200">
              <a:effectLst/>
              <a:latin typeface="Times New Roman"/>
              <a:ea typeface="Times New Roman"/>
            </a:endParaRPr>
          </a:p>
          <a:p>
            <a:pPr marL="0" marR="0" algn="ctr">
              <a:lnSpc>
                <a:spcPct val="120000"/>
              </a:lnSpc>
              <a:spcBef>
                <a:spcPts val="0"/>
              </a:spcBef>
              <a:spcAft>
                <a:spcPts val="0"/>
              </a:spcAft>
            </a:pPr>
            <a:r>
              <a:rPr lang="en-US" sz="1000" b="1">
                <a:solidFill>
                  <a:srgbClr val="000000"/>
                </a:solidFill>
                <a:effectLst/>
                <a:latin typeface="Times New Roman"/>
                <a:ea typeface="Times New Roman"/>
              </a:rPr>
              <a:t> </a:t>
            </a:r>
            <a:endParaRPr lang="en-US" sz="1200">
              <a:effectLst/>
              <a:latin typeface="Times New Roman"/>
              <a:ea typeface="Times New Roman"/>
            </a:endParaRPr>
          </a:p>
          <a:p>
            <a:pPr marL="0" marR="0" algn="ctr">
              <a:lnSpc>
                <a:spcPts val="1300"/>
              </a:lnSpc>
              <a:spcBef>
                <a:spcPts val="0"/>
              </a:spcBef>
              <a:spcAft>
                <a:spcPts val="0"/>
              </a:spcAft>
            </a:pPr>
            <a:r>
              <a:rPr lang="en-US" sz="1000" b="1">
                <a:solidFill>
                  <a:srgbClr val="000000"/>
                </a:solidFill>
                <a:effectLst/>
                <a:latin typeface="Times New Roman"/>
                <a:ea typeface="Times New Roman"/>
              </a:rPr>
              <a:t>ESL Coordinator/ Teacher</a:t>
            </a:r>
            <a:endParaRPr lang="en-US" sz="1200">
              <a:effectLst/>
              <a:latin typeface="Times New Roman"/>
              <a:ea typeface="Times New Roman"/>
            </a:endParaRPr>
          </a:p>
          <a:p>
            <a:pPr marL="0" marR="0">
              <a:spcBef>
                <a:spcPts val="0"/>
              </a:spcBef>
              <a:spcAft>
                <a:spcPts val="0"/>
              </a:spcAft>
            </a:pPr>
            <a:r>
              <a:rPr lang="en-US" sz="1200">
                <a:effectLst/>
                <a:latin typeface="Times New Roman"/>
                <a:ea typeface="Times New Roman"/>
              </a:rPr>
              <a:t> </a:t>
            </a:r>
          </a:p>
        </xdr:txBody>
      </xdr:sp>
      <xdr:sp macro="" textlink="">
        <xdr:nvSpPr>
          <xdr:cNvPr id="9" name="AutoShape 332"/>
          <xdr:cNvSpPr>
            <a:spLocks noChangeArrowheads="1"/>
          </xdr:cNvSpPr>
        </xdr:nvSpPr>
        <xdr:spPr bwMode="auto">
          <a:xfrm>
            <a:off x="590" y="3127"/>
            <a:ext cx="2969" cy="1233"/>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rot="0" vert="horz" wrap="square" lIns="91440" tIns="45720" rIns="91440" bIns="45720" anchor="t" anchorCtr="0" upright="1">
            <a:noAutofit/>
          </a:bodyPr>
          <a:lstStyle/>
          <a:p>
            <a:pPr marL="0" marR="0" algn="ctr">
              <a:lnSpc>
                <a:spcPts val="1400"/>
              </a:lnSpc>
              <a:spcBef>
                <a:spcPts val="0"/>
              </a:spcBef>
              <a:spcAft>
                <a:spcPts val="0"/>
              </a:spcAft>
            </a:pPr>
            <a:r>
              <a:rPr lang="en-US" sz="1100" b="1">
                <a:solidFill>
                  <a:srgbClr val="000000"/>
                </a:solidFill>
                <a:effectLst/>
                <a:latin typeface="Times New Roman"/>
                <a:ea typeface="Times New Roman"/>
              </a:rPr>
              <a:t>CUSTODIAL</a:t>
            </a:r>
            <a:endParaRPr lang="en-US" sz="1200">
              <a:effectLst/>
              <a:latin typeface="Times New Roman"/>
              <a:ea typeface="Times New Roman"/>
            </a:endParaRPr>
          </a:p>
          <a:p>
            <a:pPr marL="0" marR="0" algn="ctr">
              <a:lnSpc>
                <a:spcPts val="1300"/>
              </a:lnSpc>
              <a:spcBef>
                <a:spcPts val="0"/>
              </a:spcBef>
              <a:spcAft>
                <a:spcPts val="0"/>
              </a:spcAft>
            </a:pPr>
            <a:r>
              <a:rPr lang="en-US" sz="1000">
                <a:solidFill>
                  <a:srgbClr val="000000"/>
                </a:solidFill>
                <a:effectLst/>
                <a:latin typeface="Times New Roman"/>
                <a:ea typeface="Times New Roman"/>
              </a:rPr>
              <a:t>Outsourced by</a:t>
            </a:r>
            <a:endParaRPr lang="en-US" sz="1200">
              <a:effectLst/>
              <a:latin typeface="Times New Roman"/>
              <a:ea typeface="Times New Roman"/>
            </a:endParaRPr>
          </a:p>
          <a:p>
            <a:pPr marL="0" marR="0">
              <a:lnSpc>
                <a:spcPts val="1300"/>
              </a:lnSpc>
              <a:spcBef>
                <a:spcPts val="0"/>
              </a:spcBef>
              <a:spcAft>
                <a:spcPts val="0"/>
              </a:spcAft>
            </a:pPr>
            <a:r>
              <a:rPr lang="en-US" sz="1200">
                <a:effectLst/>
                <a:latin typeface="Times New Roman"/>
                <a:ea typeface="Times New Roman"/>
              </a:rPr>
              <a:t> </a:t>
            </a:r>
          </a:p>
        </xdr:txBody>
      </xdr:sp>
      <xdr:sp macro="" textlink="">
        <xdr:nvSpPr>
          <xdr:cNvPr id="10" name="AutoShape 333"/>
          <xdr:cNvSpPr>
            <a:spLocks noChangeArrowheads="1"/>
          </xdr:cNvSpPr>
        </xdr:nvSpPr>
        <xdr:spPr bwMode="auto">
          <a:xfrm>
            <a:off x="650" y="5081"/>
            <a:ext cx="2984" cy="1473"/>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rot="0" vert="horz" wrap="square" lIns="91440" tIns="45720" rIns="91440" bIns="45720" anchor="t" anchorCtr="0" upright="1">
            <a:noAutofit/>
          </a:bodyPr>
          <a:lstStyle/>
          <a:p>
            <a:pPr marL="0" marR="0" algn="ctr">
              <a:lnSpc>
                <a:spcPct val="120000"/>
              </a:lnSpc>
              <a:spcBef>
                <a:spcPts val="0"/>
              </a:spcBef>
              <a:spcAft>
                <a:spcPts val="0"/>
              </a:spcAft>
            </a:pPr>
            <a:r>
              <a:rPr lang="en-US" sz="1100" b="1">
                <a:solidFill>
                  <a:srgbClr val="000000"/>
                </a:solidFill>
                <a:effectLst/>
                <a:latin typeface="Times New Roman"/>
                <a:ea typeface="Times New Roman"/>
              </a:rPr>
              <a:t>GROUNDS </a:t>
            </a:r>
            <a:endParaRPr lang="en-US" sz="1200">
              <a:effectLst/>
              <a:latin typeface="Times New Roman"/>
              <a:ea typeface="Times New Roman"/>
            </a:endParaRPr>
          </a:p>
          <a:p>
            <a:pPr marL="0" marR="0" algn="ctr">
              <a:lnSpc>
                <a:spcPct val="120000"/>
              </a:lnSpc>
              <a:spcBef>
                <a:spcPts val="0"/>
              </a:spcBef>
              <a:spcAft>
                <a:spcPts val="0"/>
              </a:spcAft>
            </a:pPr>
            <a:r>
              <a:rPr lang="en-US" sz="1100" b="1">
                <a:solidFill>
                  <a:srgbClr val="000000"/>
                </a:solidFill>
                <a:effectLst/>
                <a:latin typeface="Times New Roman"/>
                <a:ea typeface="Times New Roman"/>
              </a:rPr>
              <a:t>MAINTENANCE</a:t>
            </a:r>
            <a:endParaRPr lang="en-US" sz="1200">
              <a:effectLst/>
              <a:latin typeface="Times New Roman"/>
              <a:ea typeface="Times New Roman"/>
            </a:endParaRPr>
          </a:p>
          <a:p>
            <a:pPr marL="0" marR="0" algn="ctr">
              <a:lnSpc>
                <a:spcPct val="120000"/>
              </a:lnSpc>
              <a:spcBef>
                <a:spcPts val="0"/>
              </a:spcBef>
              <a:spcAft>
                <a:spcPts val="0"/>
              </a:spcAft>
            </a:pPr>
            <a:r>
              <a:rPr lang="en-US" sz="1000">
                <a:solidFill>
                  <a:srgbClr val="000000"/>
                </a:solidFill>
                <a:effectLst/>
                <a:latin typeface="Times New Roman"/>
                <a:ea typeface="Times New Roman"/>
              </a:rPr>
              <a:t>Outsourced by </a:t>
            </a:r>
            <a:endParaRPr lang="en-US" sz="1200">
              <a:effectLst/>
              <a:latin typeface="Times New Roman"/>
              <a:ea typeface="Times New Roman"/>
            </a:endParaRPr>
          </a:p>
          <a:p>
            <a:pPr marL="0" marR="0" algn="ctr">
              <a:lnSpc>
                <a:spcPct val="120000"/>
              </a:lnSpc>
              <a:spcBef>
                <a:spcPts val="0"/>
              </a:spcBef>
              <a:spcAft>
                <a:spcPts val="0"/>
              </a:spcAft>
            </a:pPr>
            <a:r>
              <a:rPr lang="en-US" sz="1000">
                <a:solidFill>
                  <a:srgbClr val="000000"/>
                </a:solidFill>
                <a:effectLst/>
                <a:latin typeface="Times New Roman"/>
                <a:ea typeface="Times New Roman"/>
              </a:rPr>
              <a:t> </a:t>
            </a:r>
            <a:endParaRPr lang="en-US" sz="1200">
              <a:effectLst/>
              <a:latin typeface="Times New Roman"/>
              <a:ea typeface="Times New Roman"/>
            </a:endParaRPr>
          </a:p>
          <a:p>
            <a:pPr marL="0" marR="0">
              <a:spcBef>
                <a:spcPts val="0"/>
              </a:spcBef>
              <a:spcAft>
                <a:spcPts val="0"/>
              </a:spcAft>
            </a:pPr>
            <a:r>
              <a:rPr lang="en-US" sz="1200">
                <a:effectLst/>
                <a:latin typeface="Times New Roman"/>
                <a:ea typeface="Times New Roman"/>
              </a:rPr>
              <a:t> </a:t>
            </a:r>
          </a:p>
        </xdr:txBody>
      </xdr:sp>
      <xdr:sp macro="" textlink="">
        <xdr:nvSpPr>
          <xdr:cNvPr id="11" name="AutoShape 334"/>
          <xdr:cNvSpPr>
            <a:spLocks noChangeArrowheads="1"/>
          </xdr:cNvSpPr>
        </xdr:nvSpPr>
        <xdr:spPr bwMode="auto">
          <a:xfrm>
            <a:off x="8673" y="3127"/>
            <a:ext cx="2984" cy="1112"/>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rot="0" vert="horz" wrap="square" lIns="91440" tIns="45720" rIns="91440" bIns="45720" anchor="t" anchorCtr="0" upright="1">
            <a:noAutofit/>
          </a:bodyPr>
          <a:lstStyle/>
          <a:p>
            <a:pPr marL="0" marR="0" algn="ctr">
              <a:lnSpc>
                <a:spcPts val="1400"/>
              </a:lnSpc>
              <a:spcBef>
                <a:spcPts val="0"/>
              </a:spcBef>
              <a:spcAft>
                <a:spcPts val="0"/>
              </a:spcAft>
            </a:pPr>
            <a:r>
              <a:rPr lang="en-US" sz="1100" b="1">
                <a:solidFill>
                  <a:srgbClr val="000000"/>
                </a:solidFill>
                <a:effectLst/>
                <a:latin typeface="Times New Roman"/>
                <a:ea typeface="Times New Roman"/>
              </a:rPr>
              <a:t>CAFETERIA</a:t>
            </a:r>
            <a:endParaRPr lang="en-US" sz="1200">
              <a:effectLst/>
              <a:latin typeface="Times New Roman"/>
              <a:ea typeface="Times New Roman"/>
            </a:endParaRPr>
          </a:p>
          <a:p>
            <a:pPr marL="0" marR="0" algn="ctr">
              <a:lnSpc>
                <a:spcPts val="1300"/>
              </a:lnSpc>
              <a:spcBef>
                <a:spcPts val="0"/>
              </a:spcBef>
              <a:spcAft>
                <a:spcPts val="0"/>
              </a:spcAft>
            </a:pPr>
            <a:r>
              <a:rPr lang="en-US" sz="1000">
                <a:solidFill>
                  <a:srgbClr val="000000"/>
                </a:solidFill>
                <a:effectLst/>
                <a:latin typeface="Times New Roman"/>
                <a:ea typeface="Times New Roman"/>
              </a:rPr>
              <a:t>Outsourced by </a:t>
            </a:r>
            <a:endParaRPr lang="en-US" sz="1200">
              <a:effectLst/>
              <a:latin typeface="Times New Roman"/>
              <a:ea typeface="Times New Roman"/>
            </a:endParaRPr>
          </a:p>
          <a:p>
            <a:pPr marL="0" marR="0">
              <a:spcBef>
                <a:spcPts val="0"/>
              </a:spcBef>
              <a:spcAft>
                <a:spcPts val="0"/>
              </a:spcAft>
            </a:pPr>
            <a:r>
              <a:rPr lang="en-US" sz="1200">
                <a:effectLst/>
                <a:latin typeface="Times New Roman"/>
                <a:ea typeface="Times New Roman"/>
              </a:rPr>
              <a:t> </a:t>
            </a:r>
          </a:p>
        </xdr:txBody>
      </xdr:sp>
      <xdr:sp macro="" textlink="">
        <xdr:nvSpPr>
          <xdr:cNvPr id="12" name="AutoShape 335"/>
          <xdr:cNvSpPr>
            <a:spLocks noChangeArrowheads="1"/>
          </xdr:cNvSpPr>
        </xdr:nvSpPr>
        <xdr:spPr bwMode="auto">
          <a:xfrm>
            <a:off x="8673" y="5006"/>
            <a:ext cx="2984" cy="1473"/>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rot="0" vert="horz" wrap="square" lIns="91440" tIns="45720" rIns="91440" bIns="45720" anchor="t" anchorCtr="0" upright="1">
            <a:noAutofit/>
          </a:bodyPr>
          <a:lstStyle/>
          <a:p>
            <a:pPr marL="0" marR="0" algn="ctr">
              <a:lnSpc>
                <a:spcPct val="120000"/>
              </a:lnSpc>
              <a:spcBef>
                <a:spcPts val="0"/>
              </a:spcBef>
              <a:spcAft>
                <a:spcPts val="0"/>
              </a:spcAft>
            </a:pPr>
            <a:r>
              <a:rPr lang="en-US" sz="1100" b="1">
                <a:solidFill>
                  <a:srgbClr val="000000"/>
                </a:solidFill>
                <a:effectLst/>
                <a:latin typeface="Times New Roman"/>
                <a:ea typeface="Times New Roman"/>
              </a:rPr>
              <a:t>BUILDING </a:t>
            </a:r>
            <a:endParaRPr lang="en-US" sz="1200">
              <a:effectLst/>
              <a:latin typeface="Times New Roman"/>
              <a:ea typeface="Times New Roman"/>
            </a:endParaRPr>
          </a:p>
          <a:p>
            <a:pPr marL="0" marR="0" algn="ctr">
              <a:lnSpc>
                <a:spcPct val="120000"/>
              </a:lnSpc>
              <a:spcBef>
                <a:spcPts val="0"/>
              </a:spcBef>
              <a:spcAft>
                <a:spcPts val="0"/>
              </a:spcAft>
            </a:pPr>
            <a:r>
              <a:rPr lang="en-US" sz="1100" b="1">
                <a:solidFill>
                  <a:srgbClr val="000000"/>
                </a:solidFill>
                <a:effectLst/>
                <a:latin typeface="Times New Roman"/>
                <a:ea typeface="Times New Roman"/>
              </a:rPr>
              <a:t>MAINTENANCE</a:t>
            </a:r>
            <a:endParaRPr lang="en-US" sz="1200">
              <a:effectLst/>
              <a:latin typeface="Times New Roman"/>
              <a:ea typeface="Times New Roman"/>
            </a:endParaRPr>
          </a:p>
          <a:p>
            <a:pPr marL="0" marR="0" algn="ctr">
              <a:lnSpc>
                <a:spcPct val="120000"/>
              </a:lnSpc>
              <a:spcBef>
                <a:spcPts val="0"/>
              </a:spcBef>
              <a:spcAft>
                <a:spcPts val="0"/>
              </a:spcAft>
            </a:pPr>
            <a:r>
              <a:rPr lang="en-US" sz="1000">
                <a:solidFill>
                  <a:srgbClr val="000000"/>
                </a:solidFill>
                <a:effectLst/>
                <a:latin typeface="Times New Roman"/>
                <a:ea typeface="Times New Roman"/>
              </a:rPr>
              <a:t>Outsourced by </a:t>
            </a:r>
            <a:endParaRPr lang="en-US" sz="1200">
              <a:effectLst/>
              <a:latin typeface="Times New Roman"/>
              <a:ea typeface="Times New Roman"/>
            </a:endParaRPr>
          </a:p>
          <a:p>
            <a:pPr marL="0" marR="0" algn="ctr">
              <a:lnSpc>
                <a:spcPct val="120000"/>
              </a:lnSpc>
              <a:spcBef>
                <a:spcPts val="0"/>
              </a:spcBef>
              <a:spcAft>
                <a:spcPts val="0"/>
              </a:spcAft>
            </a:pPr>
            <a:r>
              <a:rPr lang="en-US" sz="1000">
                <a:solidFill>
                  <a:srgbClr val="000000"/>
                </a:solidFill>
                <a:effectLst/>
                <a:latin typeface="Times New Roman"/>
                <a:ea typeface="Times New Roman"/>
              </a:rPr>
              <a:t> </a:t>
            </a:r>
            <a:endParaRPr lang="en-US" sz="1200">
              <a:effectLst/>
              <a:latin typeface="Times New Roman"/>
              <a:ea typeface="Times New Roman"/>
            </a:endParaRPr>
          </a:p>
          <a:p>
            <a:pPr marL="0" marR="0">
              <a:spcBef>
                <a:spcPts val="0"/>
              </a:spcBef>
              <a:spcAft>
                <a:spcPts val="0"/>
              </a:spcAft>
            </a:pPr>
            <a:r>
              <a:rPr lang="en-US" sz="1200">
                <a:effectLst/>
                <a:latin typeface="Times New Roman"/>
                <a:ea typeface="Times New Roman"/>
              </a:rPr>
              <a:t> </a:t>
            </a:r>
          </a:p>
        </xdr:txBody>
      </xdr:sp>
      <xdr:cxnSp macro="">
        <xdr:nvCxnSpPr>
          <xdr:cNvPr id="13" name="AutoShape 336"/>
          <xdr:cNvCxnSpPr>
            <a:cxnSpLocks noChangeShapeType="1"/>
          </xdr:cNvCxnSpPr>
        </xdr:nvCxnSpPr>
        <xdr:spPr bwMode="auto">
          <a:xfrm flipH="1">
            <a:off x="3628" y="5000"/>
            <a:ext cx="706" cy="82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14" name="AutoShape 337"/>
          <xdr:cNvCxnSpPr>
            <a:cxnSpLocks noChangeShapeType="1"/>
          </xdr:cNvCxnSpPr>
        </xdr:nvCxnSpPr>
        <xdr:spPr bwMode="auto">
          <a:xfrm>
            <a:off x="3560" y="3737"/>
            <a:ext cx="774" cy="1263"/>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15" name="AutoShape 338"/>
          <xdr:cNvCxnSpPr>
            <a:cxnSpLocks noChangeShapeType="1"/>
          </xdr:cNvCxnSpPr>
        </xdr:nvCxnSpPr>
        <xdr:spPr bwMode="auto">
          <a:xfrm flipV="1">
            <a:off x="7972" y="3737"/>
            <a:ext cx="708" cy="1182"/>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16" name="AutoShape 339"/>
          <xdr:cNvCxnSpPr>
            <a:cxnSpLocks noChangeShapeType="1"/>
          </xdr:cNvCxnSpPr>
        </xdr:nvCxnSpPr>
        <xdr:spPr bwMode="auto">
          <a:xfrm>
            <a:off x="7972" y="4919"/>
            <a:ext cx="708" cy="842"/>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17" name="AutoShape 340"/>
          <xdr:cNvCxnSpPr>
            <a:cxnSpLocks noChangeShapeType="1"/>
          </xdr:cNvCxnSpPr>
        </xdr:nvCxnSpPr>
        <xdr:spPr bwMode="auto">
          <a:xfrm flipH="1">
            <a:off x="4304" y="11480"/>
            <a:ext cx="3358"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8" name="AutoShape 341"/>
          <xdr:cNvSpPr>
            <a:spLocks noChangeArrowheads="1"/>
          </xdr:cNvSpPr>
        </xdr:nvSpPr>
        <xdr:spPr bwMode="auto">
          <a:xfrm>
            <a:off x="3529" y="421"/>
            <a:ext cx="5429" cy="1744"/>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rot="0" vert="horz" wrap="square" lIns="91440" tIns="45720" rIns="91440" bIns="45720" anchor="t" anchorCtr="0" upright="1">
            <a:noAutofit/>
          </a:bodyPr>
          <a:lstStyle/>
          <a:p>
            <a:pPr marL="0" marR="0" algn="ctr">
              <a:lnSpc>
                <a:spcPts val="1200"/>
              </a:lnSpc>
              <a:spcBef>
                <a:spcPts val="0"/>
              </a:spcBef>
              <a:spcAft>
                <a:spcPts val="0"/>
              </a:spcAft>
            </a:pPr>
            <a:r>
              <a:rPr lang="en-US" sz="1000" b="1">
                <a:solidFill>
                  <a:srgbClr val="000000"/>
                </a:solidFill>
                <a:effectLst/>
                <a:latin typeface="Times New Roman"/>
                <a:ea typeface="Times New Roman"/>
              </a:rPr>
              <a:t>GUAM DEPARTMENT OF EDUCATION</a:t>
            </a:r>
            <a:endParaRPr lang="en-US" sz="1200">
              <a:effectLst/>
              <a:latin typeface="Times New Roman"/>
              <a:ea typeface="Times New Roman"/>
            </a:endParaRPr>
          </a:p>
          <a:p>
            <a:pPr marL="0" marR="0" algn="ctr">
              <a:lnSpc>
                <a:spcPts val="1200"/>
              </a:lnSpc>
              <a:spcBef>
                <a:spcPts val="0"/>
              </a:spcBef>
              <a:spcAft>
                <a:spcPts val="0"/>
              </a:spcAft>
            </a:pPr>
            <a:r>
              <a:rPr lang="en-US" sz="1000" b="1">
                <a:solidFill>
                  <a:srgbClr val="000000"/>
                </a:solidFill>
                <a:effectLst/>
                <a:latin typeface="Times New Roman"/>
                <a:ea typeface="Times New Roman"/>
              </a:rPr>
              <a:t> </a:t>
            </a:r>
            <a:endParaRPr lang="en-US" sz="1200">
              <a:effectLst/>
              <a:latin typeface="Times New Roman"/>
              <a:ea typeface="Times New Roman"/>
            </a:endParaRPr>
          </a:p>
          <a:p>
            <a:pPr marL="0" marR="0" algn="ctr">
              <a:lnSpc>
                <a:spcPts val="1200"/>
              </a:lnSpc>
              <a:spcBef>
                <a:spcPts val="0"/>
              </a:spcBef>
              <a:spcAft>
                <a:spcPts val="0"/>
              </a:spcAft>
            </a:pPr>
            <a:r>
              <a:rPr lang="en-US" sz="1000" b="1">
                <a:solidFill>
                  <a:srgbClr val="000000"/>
                </a:solidFill>
                <a:effectLst/>
                <a:latin typeface="Times New Roman"/>
                <a:ea typeface="Times New Roman"/>
              </a:rPr>
              <a:t>ELEMENTARY SCHOOL</a:t>
            </a:r>
            <a:endParaRPr lang="en-US" sz="1200">
              <a:effectLst/>
              <a:latin typeface="Times New Roman"/>
              <a:ea typeface="Times New Roman"/>
            </a:endParaRPr>
          </a:p>
          <a:p>
            <a:pPr marL="0" marR="0" algn="ctr">
              <a:lnSpc>
                <a:spcPts val="1200"/>
              </a:lnSpc>
              <a:spcBef>
                <a:spcPts val="0"/>
              </a:spcBef>
              <a:spcAft>
                <a:spcPts val="0"/>
              </a:spcAft>
            </a:pPr>
            <a:r>
              <a:rPr lang="en-US" sz="1000" b="1">
                <a:solidFill>
                  <a:srgbClr val="000000"/>
                </a:solidFill>
                <a:effectLst/>
                <a:latin typeface="Times New Roman"/>
                <a:ea typeface="Times New Roman"/>
              </a:rPr>
              <a:t> </a:t>
            </a:r>
            <a:endParaRPr lang="en-US" sz="1200">
              <a:effectLst/>
              <a:latin typeface="Times New Roman"/>
              <a:ea typeface="Times New Roman"/>
            </a:endParaRPr>
          </a:p>
          <a:p>
            <a:pPr marL="0" marR="0" algn="ctr">
              <a:lnSpc>
                <a:spcPts val="1200"/>
              </a:lnSpc>
              <a:spcBef>
                <a:spcPts val="0"/>
              </a:spcBef>
              <a:spcAft>
                <a:spcPts val="0"/>
              </a:spcAft>
            </a:pPr>
            <a:r>
              <a:rPr lang="en-US" sz="1000" b="1">
                <a:solidFill>
                  <a:srgbClr val="000000"/>
                </a:solidFill>
                <a:effectLst/>
                <a:latin typeface="Times New Roman"/>
                <a:ea typeface="Times New Roman"/>
              </a:rPr>
              <a:t>ORGANIZATIONAL CHART</a:t>
            </a:r>
            <a:endParaRPr lang="en-US" sz="1200">
              <a:effectLst/>
              <a:latin typeface="Times New Roman"/>
              <a:ea typeface="Times New Roman"/>
            </a:endParaRPr>
          </a:p>
          <a:p>
            <a:pPr marL="0" marR="0">
              <a:lnSpc>
                <a:spcPts val="1200"/>
              </a:lnSpc>
              <a:spcBef>
                <a:spcPts val="0"/>
              </a:spcBef>
              <a:spcAft>
                <a:spcPts val="0"/>
              </a:spcAft>
            </a:pPr>
            <a:r>
              <a:rPr lang="en-US" sz="1200">
                <a:effectLst/>
                <a:latin typeface="Times New Roman"/>
                <a:ea typeface="Times New Roman"/>
              </a:rPr>
              <a:t>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2</xdr:row>
      <xdr:rowOff>57150</xdr:rowOff>
    </xdr:from>
    <xdr:to>
      <xdr:col>12</xdr:col>
      <xdr:colOff>571500</xdr:colOff>
      <xdr:row>59</xdr:row>
      <xdr:rowOff>0</xdr:rowOff>
    </xdr:to>
    <xdr:grpSp>
      <xdr:nvGrpSpPr>
        <xdr:cNvPr id="2" name="Group 7"/>
        <xdr:cNvGrpSpPr>
          <a:grpSpLocks/>
        </xdr:cNvGrpSpPr>
      </xdr:nvGrpSpPr>
      <xdr:grpSpPr bwMode="auto">
        <a:xfrm>
          <a:off x="950849" y="362458"/>
          <a:ext cx="8211439" cy="8629142"/>
          <a:chOff x="415" y="320"/>
          <a:chExt cx="11086" cy="14447"/>
        </a:xfrm>
      </xdr:grpSpPr>
      <xdr:sp macro="" textlink="">
        <xdr:nvSpPr>
          <xdr:cNvPr id="3" name="AutoShape 513"/>
          <xdr:cNvSpPr>
            <a:spLocks noChangeArrowheads="1"/>
          </xdr:cNvSpPr>
        </xdr:nvSpPr>
        <xdr:spPr bwMode="auto">
          <a:xfrm>
            <a:off x="2980" y="320"/>
            <a:ext cx="5821" cy="1050"/>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rot="0" vert="horz" wrap="square" lIns="91440" tIns="45720" rIns="91440" bIns="45720" anchor="t" anchorCtr="0" upright="1">
            <a:noAutofit/>
          </a:bodyPr>
          <a:lstStyle/>
          <a:p>
            <a:pPr marL="0" marR="0" algn="ctr">
              <a:spcBef>
                <a:spcPts val="0"/>
              </a:spcBef>
              <a:spcAft>
                <a:spcPts val="0"/>
              </a:spcAft>
            </a:pPr>
            <a:r>
              <a:rPr lang="en-US" sz="1100" b="1">
                <a:effectLst/>
                <a:latin typeface="Times New Roman"/>
                <a:ea typeface="Times New Roman"/>
              </a:rPr>
              <a:t>GUAM DEPARTMENT OF EDUCATION</a:t>
            </a:r>
            <a:endParaRPr lang="en-US" sz="1200">
              <a:effectLst/>
              <a:latin typeface="Times New Roman"/>
              <a:ea typeface="Times New Roman"/>
            </a:endParaRPr>
          </a:p>
          <a:p>
            <a:pPr marL="0" marR="0" algn="ctr">
              <a:spcBef>
                <a:spcPts val="0"/>
              </a:spcBef>
              <a:spcAft>
                <a:spcPts val="0"/>
              </a:spcAft>
            </a:pPr>
            <a:r>
              <a:rPr lang="en-US" sz="1100" b="1">
                <a:effectLst/>
                <a:latin typeface="Times New Roman"/>
                <a:ea typeface="Times New Roman"/>
              </a:rPr>
              <a:t>ELEMENTARY SCHOOL</a:t>
            </a:r>
            <a:endParaRPr lang="en-US" sz="1200">
              <a:effectLst/>
              <a:latin typeface="Times New Roman"/>
              <a:ea typeface="Times New Roman"/>
            </a:endParaRPr>
          </a:p>
          <a:p>
            <a:pPr marL="0" marR="0" algn="ctr">
              <a:spcBef>
                <a:spcPts val="0"/>
              </a:spcBef>
              <a:spcAft>
                <a:spcPts val="0"/>
              </a:spcAft>
            </a:pPr>
            <a:r>
              <a:rPr lang="en-US" sz="1100" b="1">
                <a:effectLst/>
                <a:latin typeface="Times New Roman"/>
                <a:ea typeface="Times New Roman"/>
              </a:rPr>
              <a:t>FUNCTIONAL CHART</a:t>
            </a:r>
            <a:endParaRPr lang="en-US" sz="1200">
              <a:effectLst/>
              <a:latin typeface="Times New Roman"/>
              <a:ea typeface="Times New Roman"/>
            </a:endParaRPr>
          </a:p>
        </xdr:txBody>
      </xdr:sp>
      <xdr:sp macro="" textlink="">
        <xdr:nvSpPr>
          <xdr:cNvPr id="4" name="AutoShape 514"/>
          <xdr:cNvSpPr>
            <a:spLocks noChangeArrowheads="1"/>
          </xdr:cNvSpPr>
        </xdr:nvSpPr>
        <xdr:spPr bwMode="auto">
          <a:xfrm>
            <a:off x="490" y="1655"/>
            <a:ext cx="11011" cy="2700"/>
          </a:xfrm>
          <a:prstGeom prst="flowChartProcess">
            <a:avLst/>
          </a:prstGeom>
          <a:solidFill>
            <a:srgbClr val="FFFFFF"/>
          </a:solidFill>
          <a:ln w="12700">
            <a:solidFill>
              <a:srgbClr val="B2A1C7"/>
            </a:solidFill>
            <a:miter lim="800000"/>
            <a:headEnd/>
            <a:tailEnd/>
          </a:ln>
          <a:effectLst>
            <a:outerShdw dist="107763" dir="8100000" algn="ctr" rotWithShape="0">
              <a:srgbClr val="3F3151">
                <a:alpha val="50000"/>
              </a:srgbClr>
            </a:outerShdw>
          </a:effectLst>
        </xdr:spPr>
        <xdr:txBody>
          <a:bodyPr rot="0" vert="horz" wrap="square" lIns="91440" tIns="45720" rIns="91440" bIns="45720" anchor="t" anchorCtr="0" upright="1">
            <a:noAutofit/>
          </a:bodyPr>
          <a:lstStyle/>
          <a:p>
            <a:pPr marL="0" marR="0" algn="ctr">
              <a:spcBef>
                <a:spcPts val="0"/>
              </a:spcBef>
              <a:spcAft>
                <a:spcPts val="0"/>
              </a:spcAft>
            </a:pPr>
            <a:r>
              <a:rPr lang="en-US" sz="1000" b="1">
                <a:effectLst/>
                <a:latin typeface="Times New Roman"/>
                <a:ea typeface="Times New Roman"/>
              </a:rPr>
              <a:t>PRINCIPAL</a:t>
            </a:r>
            <a:endParaRPr lang="en-US" sz="1200">
              <a:effectLst/>
              <a:latin typeface="Times New Roman"/>
              <a:ea typeface="Times New Roman"/>
            </a:endParaRPr>
          </a:p>
          <a:p>
            <a:pPr marL="0" marR="0" algn="just">
              <a:spcBef>
                <a:spcPts val="0"/>
              </a:spcBef>
              <a:spcAft>
                <a:spcPts val="0"/>
              </a:spcAft>
            </a:pPr>
            <a:r>
              <a:rPr lang="en-US" sz="1000">
                <a:effectLst/>
                <a:latin typeface="Arial"/>
                <a:ea typeface="Times New Roman"/>
              </a:rPr>
              <a:t> </a:t>
            </a:r>
            <a:r>
              <a:rPr lang="en-US" sz="1000">
                <a:effectLst/>
                <a:latin typeface="Times New Roman"/>
                <a:ea typeface="Times New Roman"/>
              </a:rPr>
              <a:t>1.  Facilitates the development, articulation, implementation, and stewardship of a vision of learning that is shared and supported by the school community.</a:t>
            </a:r>
            <a:endParaRPr lang="en-US" sz="1200">
              <a:effectLst/>
              <a:latin typeface="Times New Roman"/>
              <a:ea typeface="Times New Roman"/>
            </a:endParaRPr>
          </a:p>
          <a:p>
            <a:pPr marL="0" marR="0" algn="just">
              <a:spcBef>
                <a:spcPts val="0"/>
              </a:spcBef>
              <a:spcAft>
                <a:spcPts val="0"/>
              </a:spcAft>
            </a:pPr>
            <a:r>
              <a:rPr lang="en-US" sz="1000">
                <a:effectLst/>
                <a:latin typeface="Times New Roman"/>
                <a:ea typeface="Times New Roman"/>
              </a:rPr>
              <a:t>2.  Advocates, nurtures, and sustains a school culture and instructional program conducive to student learning and faculty and staff professional growth.</a:t>
            </a:r>
            <a:endParaRPr lang="en-US" sz="1200">
              <a:effectLst/>
              <a:latin typeface="Times New Roman"/>
              <a:ea typeface="Times New Roman"/>
            </a:endParaRPr>
          </a:p>
          <a:p>
            <a:pPr marL="0" marR="0" algn="just">
              <a:spcBef>
                <a:spcPts val="0"/>
              </a:spcBef>
              <a:spcAft>
                <a:spcPts val="0"/>
              </a:spcAft>
            </a:pPr>
            <a:r>
              <a:rPr lang="en-US" sz="1000">
                <a:effectLst/>
                <a:latin typeface="Times New Roman"/>
                <a:ea typeface="Times New Roman"/>
              </a:rPr>
              <a:t>3.  Ensures management of the organization, operations, and resources for a safe, efficient, and effective learning environment.</a:t>
            </a:r>
            <a:endParaRPr lang="en-US" sz="1200">
              <a:effectLst/>
              <a:latin typeface="Times New Roman"/>
              <a:ea typeface="Times New Roman"/>
            </a:endParaRPr>
          </a:p>
          <a:p>
            <a:pPr marL="0" marR="0" algn="just">
              <a:spcBef>
                <a:spcPts val="0"/>
              </a:spcBef>
              <a:spcAft>
                <a:spcPts val="0"/>
              </a:spcAft>
            </a:pPr>
            <a:r>
              <a:rPr lang="en-US" sz="1000">
                <a:effectLst/>
                <a:latin typeface="Times New Roman"/>
                <a:ea typeface="Times New Roman"/>
              </a:rPr>
              <a:t>4.  Collaborates with families and community members, responding to diverse community interests and needs, and mobilizing community resources.</a:t>
            </a:r>
            <a:endParaRPr lang="en-US" sz="1200">
              <a:effectLst/>
              <a:latin typeface="Times New Roman"/>
              <a:ea typeface="Times New Roman"/>
            </a:endParaRPr>
          </a:p>
          <a:p>
            <a:pPr marL="0" marR="0" algn="just">
              <a:spcBef>
                <a:spcPts val="0"/>
              </a:spcBef>
              <a:spcAft>
                <a:spcPts val="0"/>
              </a:spcAft>
            </a:pPr>
            <a:r>
              <a:rPr lang="en-US" sz="1000">
                <a:effectLst/>
                <a:latin typeface="Times New Roman"/>
                <a:ea typeface="Times New Roman"/>
              </a:rPr>
              <a:t>5.  Acts with integrity, fairness, and in an ethical manner.</a:t>
            </a:r>
            <a:endParaRPr lang="en-US" sz="1200">
              <a:effectLst/>
              <a:latin typeface="Times New Roman"/>
              <a:ea typeface="Times New Roman"/>
            </a:endParaRPr>
          </a:p>
          <a:p>
            <a:pPr marL="0" marR="0" algn="just">
              <a:spcBef>
                <a:spcPts val="0"/>
              </a:spcBef>
              <a:spcAft>
                <a:spcPts val="0"/>
              </a:spcAft>
            </a:pPr>
            <a:r>
              <a:rPr lang="en-US" sz="1000">
                <a:effectLst/>
                <a:latin typeface="Times New Roman"/>
                <a:ea typeface="Times New Roman"/>
              </a:rPr>
              <a:t>6.  Understands, responds to, and influences larger political, social, economical, legal, and cultural issues that affect schooling.</a:t>
            </a:r>
            <a:endParaRPr lang="en-US" sz="1200">
              <a:effectLst/>
              <a:latin typeface="Times New Roman"/>
              <a:ea typeface="Times New Roman"/>
            </a:endParaRPr>
          </a:p>
          <a:p>
            <a:pPr marL="0" marR="0" algn="just">
              <a:spcBef>
                <a:spcPts val="0"/>
              </a:spcBef>
              <a:spcAft>
                <a:spcPts val="0"/>
              </a:spcAft>
            </a:pPr>
            <a:r>
              <a:rPr lang="en-US" sz="1000">
                <a:effectLst/>
                <a:latin typeface="Times New Roman"/>
                <a:ea typeface="Times New Roman"/>
              </a:rPr>
              <a:t>7.  Improves instructional practices through the fair and purposeful observation and evaluation of teachers and staff.</a:t>
            </a:r>
            <a:endParaRPr lang="en-US" sz="1200">
              <a:effectLst/>
              <a:latin typeface="Times New Roman"/>
              <a:ea typeface="Times New Roman"/>
            </a:endParaRPr>
          </a:p>
          <a:p>
            <a:pPr marL="0" marR="0">
              <a:spcBef>
                <a:spcPts val="0"/>
              </a:spcBef>
              <a:spcAft>
                <a:spcPts val="0"/>
              </a:spcAft>
            </a:pPr>
            <a:r>
              <a:rPr lang="en-US" sz="1200">
                <a:effectLst/>
                <a:latin typeface="Times New Roman"/>
                <a:ea typeface="Times New Roman"/>
              </a:rPr>
              <a:t> </a:t>
            </a:r>
          </a:p>
        </xdr:txBody>
      </xdr:sp>
      <xdr:sp macro="" textlink="">
        <xdr:nvSpPr>
          <xdr:cNvPr id="5" name="AutoShape 515"/>
          <xdr:cNvSpPr>
            <a:spLocks noChangeArrowheads="1"/>
          </xdr:cNvSpPr>
        </xdr:nvSpPr>
        <xdr:spPr bwMode="auto">
          <a:xfrm>
            <a:off x="2395" y="4581"/>
            <a:ext cx="7216" cy="630"/>
          </a:xfrm>
          <a:prstGeom prst="flowChartProcess">
            <a:avLst/>
          </a:prstGeom>
          <a:solidFill>
            <a:srgbClr val="FFFFFF"/>
          </a:solidFill>
          <a:ln w="12700">
            <a:solidFill>
              <a:srgbClr val="B2A1C7"/>
            </a:solidFill>
            <a:miter lim="800000"/>
            <a:headEnd/>
            <a:tailEnd/>
          </a:ln>
          <a:effectLst>
            <a:outerShdw dist="107763" dir="8100000" algn="ctr" rotWithShape="0">
              <a:srgbClr val="3F3151">
                <a:alpha val="50000"/>
              </a:srgbClr>
            </a:outerShdw>
          </a:effectLst>
        </xdr:spPr>
        <xdr:txBody>
          <a:bodyPr rot="0" vert="horz" wrap="square" lIns="91440" tIns="45720" rIns="91440" bIns="45720" anchor="t" anchorCtr="0" upright="1">
            <a:noAutofit/>
          </a:bodyPr>
          <a:lstStyle/>
          <a:p>
            <a:pPr marL="0" marR="0" algn="ctr">
              <a:lnSpc>
                <a:spcPts val="800"/>
              </a:lnSpc>
              <a:spcBef>
                <a:spcPts val="0"/>
              </a:spcBef>
              <a:spcAft>
                <a:spcPts val="0"/>
              </a:spcAft>
            </a:pPr>
            <a:r>
              <a:rPr lang="en-US" sz="1000" b="1">
                <a:effectLst/>
                <a:latin typeface="Times New Roman"/>
                <a:ea typeface="Times New Roman"/>
              </a:rPr>
              <a:t>ASSISTANT PRINCIPAL</a:t>
            </a:r>
            <a:r>
              <a:rPr lang="en-US" sz="1000">
                <a:effectLst/>
                <a:latin typeface="Times New Roman"/>
                <a:ea typeface="Times New Roman"/>
              </a:rPr>
              <a:t>.</a:t>
            </a:r>
            <a:endParaRPr lang="en-US" sz="1200">
              <a:effectLst/>
              <a:latin typeface="Times New Roman"/>
              <a:ea typeface="Times New Roman"/>
            </a:endParaRPr>
          </a:p>
          <a:p>
            <a:pPr marL="0" marR="0" algn="ctr">
              <a:lnSpc>
                <a:spcPts val="800"/>
              </a:lnSpc>
              <a:spcBef>
                <a:spcPts val="0"/>
              </a:spcBef>
              <a:spcAft>
                <a:spcPts val="0"/>
              </a:spcAft>
            </a:pPr>
            <a:r>
              <a:rPr lang="en-US" sz="1000">
                <a:effectLst/>
                <a:latin typeface="Times New Roman"/>
                <a:ea typeface="Times New Roman"/>
              </a:rPr>
              <a:t>Assist the Principal in the implementation of the seven standards of school leadership.</a:t>
            </a:r>
            <a:endParaRPr lang="en-US" sz="1200">
              <a:effectLst/>
              <a:latin typeface="Times New Roman"/>
              <a:ea typeface="Times New Roman"/>
            </a:endParaRPr>
          </a:p>
          <a:p>
            <a:pPr marL="0" marR="0">
              <a:lnSpc>
                <a:spcPts val="900"/>
              </a:lnSpc>
              <a:spcBef>
                <a:spcPts val="0"/>
              </a:spcBef>
              <a:spcAft>
                <a:spcPts val="0"/>
              </a:spcAft>
            </a:pPr>
            <a:r>
              <a:rPr lang="en-US" sz="1200">
                <a:effectLst/>
                <a:latin typeface="Times New Roman"/>
                <a:ea typeface="Times New Roman"/>
              </a:rPr>
              <a:t> </a:t>
            </a:r>
          </a:p>
        </xdr:txBody>
      </xdr:sp>
      <xdr:sp macro="" textlink="">
        <xdr:nvSpPr>
          <xdr:cNvPr id="6" name="AutoShape 516"/>
          <xdr:cNvSpPr>
            <a:spLocks noChangeArrowheads="1"/>
          </xdr:cNvSpPr>
        </xdr:nvSpPr>
        <xdr:spPr bwMode="auto">
          <a:xfrm>
            <a:off x="415" y="5421"/>
            <a:ext cx="5340" cy="9331"/>
          </a:xfrm>
          <a:prstGeom prst="flowChartProcess">
            <a:avLst/>
          </a:prstGeom>
          <a:solidFill>
            <a:srgbClr val="FFFFFF"/>
          </a:solidFill>
          <a:ln w="12700">
            <a:solidFill>
              <a:srgbClr val="B2A1C7"/>
            </a:solidFill>
            <a:miter lim="800000"/>
            <a:headEnd/>
            <a:tailEnd/>
          </a:ln>
          <a:effectLst>
            <a:outerShdw dist="107763" dir="8100000" algn="ctr" rotWithShape="0">
              <a:srgbClr val="3F3151">
                <a:alpha val="50000"/>
              </a:srgbClr>
            </a:outerShdw>
          </a:effectLst>
        </xdr:spPr>
        <xdr:txBody>
          <a:bodyPr rot="0" vert="horz" wrap="square" lIns="91440" tIns="45720" rIns="91440" bIns="45720" anchor="t" anchorCtr="0" upright="1">
            <a:noAutofit/>
          </a:bodyPr>
          <a:lstStyle/>
          <a:p>
            <a:pPr marL="0" marR="0" algn="ctr">
              <a:lnSpc>
                <a:spcPts val="1100"/>
              </a:lnSpc>
              <a:spcBef>
                <a:spcPts val="0"/>
              </a:spcBef>
              <a:spcAft>
                <a:spcPts val="0"/>
              </a:spcAft>
            </a:pPr>
            <a:r>
              <a:rPr lang="en-US" sz="1000" b="1">
                <a:effectLst/>
                <a:latin typeface="Times New Roman"/>
                <a:ea typeface="Times New Roman"/>
              </a:rPr>
              <a:t>INSTRUCTIONAL STAFF</a:t>
            </a:r>
            <a:endParaRPr lang="en-US" sz="1200">
              <a:effectLst/>
              <a:latin typeface="Times New Roman"/>
              <a:ea typeface="Times New Roman"/>
            </a:endParaRPr>
          </a:p>
          <a:p>
            <a:pPr marL="0" marR="0">
              <a:lnSpc>
                <a:spcPts val="1100"/>
              </a:lnSpc>
              <a:spcBef>
                <a:spcPts val="0"/>
              </a:spcBef>
              <a:spcAft>
                <a:spcPts val="0"/>
              </a:spcAft>
            </a:pPr>
            <a:r>
              <a:rPr lang="en-US" sz="1000">
                <a:effectLst/>
                <a:latin typeface="Times New Roman"/>
                <a:ea typeface="Times New Roman"/>
              </a:rPr>
              <a:t> </a:t>
            </a:r>
            <a:endParaRPr lang="en-US" sz="1200">
              <a:effectLst/>
              <a:latin typeface="Times New Roman"/>
              <a:ea typeface="Times New Roman"/>
            </a:endParaRPr>
          </a:p>
          <a:p>
            <a:pPr marL="0" marR="0" algn="just">
              <a:lnSpc>
                <a:spcPts val="1100"/>
              </a:lnSpc>
              <a:spcBef>
                <a:spcPts val="0"/>
              </a:spcBef>
              <a:spcAft>
                <a:spcPts val="0"/>
              </a:spcAft>
            </a:pPr>
            <a:r>
              <a:rPr lang="en-US" sz="1000">
                <a:effectLst/>
                <a:latin typeface="Times New Roman"/>
                <a:ea typeface="Times New Roman"/>
              </a:rPr>
              <a:t>CLASSROOM TEACHERS</a:t>
            </a:r>
            <a:endParaRPr lang="en-US" sz="1200">
              <a:effectLst/>
              <a:latin typeface="Times New Roman"/>
              <a:ea typeface="Times New Roman"/>
            </a:endParaRPr>
          </a:p>
          <a:p>
            <a:pPr marL="0" marR="0" algn="just">
              <a:lnSpc>
                <a:spcPts val="1100"/>
              </a:lnSpc>
              <a:spcBef>
                <a:spcPts val="0"/>
              </a:spcBef>
              <a:spcAft>
                <a:spcPts val="0"/>
              </a:spcAft>
            </a:pPr>
            <a:r>
              <a:rPr lang="en-US" sz="1000">
                <a:effectLst/>
                <a:latin typeface="Times New Roman"/>
                <a:ea typeface="Times New Roman"/>
              </a:rPr>
              <a:t>Implements the teacher standards as required by the Professional Teacher Evaluation Program.  Adheres to all duties and responsibilities specified by the Guam Department of Education.</a:t>
            </a:r>
            <a:endParaRPr lang="en-US" sz="1200">
              <a:effectLst/>
              <a:latin typeface="Times New Roman"/>
              <a:ea typeface="Times New Roman"/>
            </a:endParaRPr>
          </a:p>
          <a:p>
            <a:pPr marL="0" marR="0" algn="just">
              <a:lnSpc>
                <a:spcPts val="1100"/>
              </a:lnSpc>
              <a:spcBef>
                <a:spcPts val="0"/>
              </a:spcBef>
              <a:spcAft>
                <a:spcPts val="0"/>
              </a:spcAft>
            </a:pPr>
            <a:r>
              <a:rPr lang="en-US" sz="1000">
                <a:effectLst/>
                <a:latin typeface="Times New Roman"/>
                <a:ea typeface="Times New Roman"/>
              </a:rPr>
              <a:t> </a:t>
            </a:r>
            <a:endParaRPr lang="en-US" sz="1200">
              <a:effectLst/>
              <a:latin typeface="Times New Roman"/>
              <a:ea typeface="Times New Roman"/>
            </a:endParaRPr>
          </a:p>
          <a:p>
            <a:pPr marL="0" marR="0" algn="just">
              <a:lnSpc>
                <a:spcPts val="1100"/>
              </a:lnSpc>
              <a:spcBef>
                <a:spcPts val="0"/>
              </a:spcBef>
              <a:spcAft>
                <a:spcPts val="0"/>
              </a:spcAft>
            </a:pPr>
            <a:r>
              <a:rPr lang="en-US" sz="1000">
                <a:effectLst/>
                <a:latin typeface="Times New Roman"/>
                <a:ea typeface="Times New Roman"/>
              </a:rPr>
              <a:t>REFORM PROGRAM COORDINATOR</a:t>
            </a:r>
            <a:endParaRPr lang="en-US" sz="1200">
              <a:effectLst/>
              <a:latin typeface="Times New Roman"/>
              <a:ea typeface="Times New Roman"/>
            </a:endParaRPr>
          </a:p>
          <a:p>
            <a:pPr marL="0" marR="0" algn="just">
              <a:lnSpc>
                <a:spcPts val="1100"/>
              </a:lnSpc>
              <a:spcBef>
                <a:spcPts val="0"/>
              </a:spcBef>
              <a:spcAft>
                <a:spcPts val="0"/>
              </a:spcAft>
            </a:pPr>
            <a:r>
              <a:rPr lang="en-US" sz="1000">
                <a:effectLst/>
                <a:latin typeface="Times New Roman"/>
                <a:ea typeface="Times New Roman"/>
              </a:rPr>
              <a:t>Administers, implements, and manages the school reform program.</a:t>
            </a:r>
            <a:endParaRPr lang="en-US" sz="1200">
              <a:effectLst/>
              <a:latin typeface="Times New Roman"/>
              <a:ea typeface="Times New Roman"/>
            </a:endParaRPr>
          </a:p>
          <a:p>
            <a:pPr marL="0" marR="0" algn="just">
              <a:lnSpc>
                <a:spcPts val="1100"/>
              </a:lnSpc>
              <a:spcBef>
                <a:spcPts val="0"/>
              </a:spcBef>
              <a:spcAft>
                <a:spcPts val="0"/>
              </a:spcAft>
            </a:pPr>
            <a:r>
              <a:rPr lang="en-US" sz="1000">
                <a:effectLst/>
                <a:latin typeface="Times New Roman"/>
                <a:ea typeface="Times New Roman"/>
              </a:rPr>
              <a:t> </a:t>
            </a:r>
            <a:endParaRPr lang="en-US" sz="1200">
              <a:effectLst/>
              <a:latin typeface="Times New Roman"/>
              <a:ea typeface="Times New Roman"/>
            </a:endParaRPr>
          </a:p>
          <a:p>
            <a:pPr marL="0" marR="0" algn="just">
              <a:lnSpc>
                <a:spcPts val="1100"/>
              </a:lnSpc>
              <a:spcBef>
                <a:spcPts val="0"/>
              </a:spcBef>
              <a:spcAft>
                <a:spcPts val="0"/>
              </a:spcAft>
            </a:pPr>
            <a:r>
              <a:rPr lang="en-US" sz="1000">
                <a:effectLst/>
                <a:latin typeface="Times New Roman"/>
                <a:ea typeface="Times New Roman"/>
              </a:rPr>
              <a:t>ESL PROGRAM COORDINATOR</a:t>
            </a:r>
            <a:endParaRPr lang="en-US" sz="1200">
              <a:effectLst/>
              <a:latin typeface="Times New Roman"/>
              <a:ea typeface="Times New Roman"/>
            </a:endParaRPr>
          </a:p>
          <a:p>
            <a:pPr marL="0" marR="0" algn="just">
              <a:lnSpc>
                <a:spcPts val="1100"/>
              </a:lnSpc>
              <a:spcBef>
                <a:spcPts val="0"/>
              </a:spcBef>
              <a:spcAft>
                <a:spcPts val="0"/>
              </a:spcAft>
            </a:pPr>
            <a:r>
              <a:rPr lang="en-US" sz="1000">
                <a:effectLst/>
                <a:latin typeface="Times New Roman"/>
                <a:ea typeface="Times New Roman"/>
              </a:rPr>
              <a:t>Administers the LAS reading and writing tests, places students at appropriate instructional levels, provides services to students in compliance with all federal and local mandates, and provides assistance to faculty and staff regarding English as a Second Language Learners.</a:t>
            </a:r>
            <a:endParaRPr lang="en-US" sz="1200">
              <a:effectLst/>
              <a:latin typeface="Times New Roman"/>
              <a:ea typeface="Times New Roman"/>
            </a:endParaRPr>
          </a:p>
          <a:p>
            <a:pPr marL="0" marR="0" algn="just">
              <a:lnSpc>
                <a:spcPts val="1100"/>
              </a:lnSpc>
              <a:spcBef>
                <a:spcPts val="0"/>
              </a:spcBef>
              <a:spcAft>
                <a:spcPts val="0"/>
              </a:spcAft>
            </a:pPr>
            <a:r>
              <a:rPr lang="en-US" sz="1000">
                <a:effectLst/>
                <a:latin typeface="Times New Roman"/>
                <a:ea typeface="Times New Roman"/>
              </a:rPr>
              <a:t> </a:t>
            </a:r>
            <a:endParaRPr lang="en-US" sz="1200">
              <a:effectLst/>
              <a:latin typeface="Times New Roman"/>
              <a:ea typeface="Times New Roman"/>
            </a:endParaRPr>
          </a:p>
          <a:p>
            <a:pPr marL="0" marR="0" algn="just">
              <a:lnSpc>
                <a:spcPts val="1100"/>
              </a:lnSpc>
              <a:spcBef>
                <a:spcPts val="0"/>
              </a:spcBef>
              <a:spcAft>
                <a:spcPts val="0"/>
              </a:spcAft>
            </a:pPr>
            <a:r>
              <a:rPr lang="en-US" sz="1000">
                <a:effectLst/>
                <a:latin typeface="Times New Roman"/>
                <a:ea typeface="Times New Roman"/>
              </a:rPr>
              <a:t>RESOURCE ROOM TEACHER</a:t>
            </a:r>
            <a:endParaRPr lang="en-US" sz="1200">
              <a:effectLst/>
              <a:latin typeface="Times New Roman"/>
              <a:ea typeface="Times New Roman"/>
            </a:endParaRPr>
          </a:p>
          <a:p>
            <a:pPr marL="0" marR="0" algn="just">
              <a:lnSpc>
                <a:spcPts val="1100"/>
              </a:lnSpc>
              <a:spcBef>
                <a:spcPts val="0"/>
              </a:spcBef>
              <a:spcAft>
                <a:spcPts val="0"/>
              </a:spcAft>
            </a:pPr>
            <a:r>
              <a:rPr lang="en-US" sz="1000">
                <a:effectLst/>
                <a:latin typeface="Times New Roman"/>
                <a:ea typeface="Times New Roman"/>
              </a:rPr>
              <a:t>Administers the Special Education program to ensure students receive FAPE and other related services in compliance with all federal and local mandates and serves as a consultant to faculty and staff working with students in the Special Education program.</a:t>
            </a:r>
            <a:endParaRPr lang="en-US" sz="1200">
              <a:effectLst/>
              <a:latin typeface="Times New Roman"/>
              <a:ea typeface="Times New Roman"/>
            </a:endParaRPr>
          </a:p>
          <a:p>
            <a:pPr marL="0" marR="0" algn="just">
              <a:spcBef>
                <a:spcPts val="0"/>
              </a:spcBef>
              <a:spcAft>
                <a:spcPts val="0"/>
              </a:spcAft>
            </a:pPr>
            <a:r>
              <a:rPr lang="en-US" sz="1000">
                <a:effectLst/>
                <a:latin typeface="Times New Roman"/>
                <a:ea typeface="Times New Roman"/>
              </a:rPr>
              <a:t> </a:t>
            </a:r>
            <a:endParaRPr lang="en-US" sz="1200">
              <a:effectLst/>
              <a:latin typeface="Times New Roman"/>
              <a:ea typeface="Times New Roman"/>
            </a:endParaRPr>
          </a:p>
          <a:p>
            <a:pPr marL="0" marR="0" algn="just">
              <a:spcBef>
                <a:spcPts val="0"/>
              </a:spcBef>
              <a:spcAft>
                <a:spcPts val="0"/>
              </a:spcAft>
            </a:pPr>
            <a:r>
              <a:rPr lang="en-US" sz="1000">
                <a:effectLst/>
                <a:latin typeface="Times New Roman"/>
                <a:ea typeface="Times New Roman"/>
              </a:rPr>
              <a:t>GUIDANCE COUNSELOR</a:t>
            </a:r>
            <a:endParaRPr lang="en-US" sz="1200">
              <a:effectLst/>
              <a:latin typeface="Times New Roman"/>
              <a:ea typeface="Times New Roman"/>
            </a:endParaRPr>
          </a:p>
          <a:p>
            <a:pPr marL="0" marR="0" algn="just">
              <a:spcBef>
                <a:spcPts val="0"/>
              </a:spcBef>
              <a:spcAft>
                <a:spcPts val="0"/>
              </a:spcAft>
            </a:pPr>
            <a:r>
              <a:rPr lang="en-US" sz="1000">
                <a:effectLst/>
                <a:latin typeface="Times New Roman"/>
                <a:ea typeface="Times New Roman"/>
              </a:rPr>
              <a:t>Provides educational, career, and personal/ social guidance services as prescribed by the American School Counselor Association (ASCA).</a:t>
            </a:r>
            <a:endParaRPr lang="en-US" sz="1200">
              <a:effectLst/>
              <a:latin typeface="Times New Roman"/>
              <a:ea typeface="Times New Roman"/>
            </a:endParaRPr>
          </a:p>
          <a:p>
            <a:pPr marL="0" marR="0" algn="just">
              <a:spcBef>
                <a:spcPts val="0"/>
              </a:spcBef>
              <a:spcAft>
                <a:spcPts val="0"/>
              </a:spcAft>
            </a:pPr>
            <a:r>
              <a:rPr lang="en-US" sz="1000">
                <a:effectLst/>
                <a:latin typeface="Times New Roman"/>
                <a:ea typeface="Times New Roman"/>
              </a:rPr>
              <a:t> </a:t>
            </a:r>
            <a:endParaRPr lang="en-US" sz="1200">
              <a:effectLst/>
              <a:latin typeface="Times New Roman"/>
              <a:ea typeface="Times New Roman"/>
            </a:endParaRPr>
          </a:p>
          <a:p>
            <a:pPr marL="0" marR="0" algn="just">
              <a:spcBef>
                <a:spcPts val="0"/>
              </a:spcBef>
              <a:spcAft>
                <a:spcPts val="0"/>
              </a:spcAft>
            </a:pPr>
            <a:r>
              <a:rPr lang="en-US" sz="1000">
                <a:effectLst/>
                <a:latin typeface="Times New Roman"/>
                <a:ea typeface="Times New Roman"/>
              </a:rPr>
              <a:t>LIBRARIAN</a:t>
            </a:r>
            <a:endParaRPr lang="en-US" sz="1200">
              <a:effectLst/>
              <a:latin typeface="Times New Roman"/>
              <a:ea typeface="Times New Roman"/>
            </a:endParaRPr>
          </a:p>
          <a:p>
            <a:pPr marL="0" marR="0" algn="just">
              <a:spcBef>
                <a:spcPts val="0"/>
              </a:spcBef>
              <a:spcAft>
                <a:spcPts val="0"/>
              </a:spcAft>
            </a:pPr>
            <a:r>
              <a:rPr lang="en-US" sz="1000">
                <a:effectLst/>
                <a:latin typeface="Times New Roman"/>
                <a:ea typeface="Times New Roman"/>
              </a:rPr>
              <a:t>Administers and operates the school library plans and procedures for effectively utilizing library services as prescribed by the American Council of School Librarians.</a:t>
            </a:r>
            <a:endParaRPr lang="en-US" sz="1200">
              <a:effectLst/>
              <a:latin typeface="Times New Roman"/>
              <a:ea typeface="Times New Roman"/>
            </a:endParaRPr>
          </a:p>
          <a:p>
            <a:pPr marL="0" marR="0" algn="just">
              <a:spcBef>
                <a:spcPts val="0"/>
              </a:spcBef>
              <a:spcAft>
                <a:spcPts val="0"/>
              </a:spcAft>
            </a:pPr>
            <a:r>
              <a:rPr lang="en-US" sz="1000">
                <a:effectLst/>
                <a:latin typeface="Times New Roman"/>
                <a:ea typeface="Times New Roman"/>
              </a:rPr>
              <a:t> </a:t>
            </a:r>
            <a:endParaRPr lang="en-US" sz="1200">
              <a:effectLst/>
              <a:latin typeface="Times New Roman"/>
              <a:ea typeface="Times New Roman"/>
            </a:endParaRPr>
          </a:p>
          <a:p>
            <a:pPr marL="0" marR="0" algn="just">
              <a:spcBef>
                <a:spcPts val="0"/>
              </a:spcBef>
              <a:spcAft>
                <a:spcPts val="0"/>
              </a:spcAft>
            </a:pPr>
            <a:r>
              <a:rPr lang="en-US" sz="1000">
                <a:effectLst/>
                <a:latin typeface="Times New Roman"/>
                <a:ea typeface="Times New Roman"/>
              </a:rPr>
              <a:t>HEALTH COUNSELOR</a:t>
            </a:r>
            <a:endParaRPr lang="en-US" sz="1200">
              <a:effectLst/>
              <a:latin typeface="Times New Roman"/>
              <a:ea typeface="Times New Roman"/>
            </a:endParaRPr>
          </a:p>
          <a:p>
            <a:pPr marL="0" marR="0" algn="just">
              <a:spcBef>
                <a:spcPts val="0"/>
              </a:spcBef>
              <a:spcAft>
                <a:spcPts val="0"/>
              </a:spcAft>
            </a:pPr>
            <a:r>
              <a:rPr lang="en-US" sz="1000">
                <a:effectLst/>
                <a:latin typeface="Times New Roman"/>
                <a:ea typeface="Times New Roman"/>
              </a:rPr>
              <a:t>Provides emergency care of illness or injuries by students and staff.  Adheres to established rules and policies governing student health care.</a:t>
            </a:r>
            <a:endParaRPr lang="en-US" sz="1200">
              <a:effectLst/>
              <a:latin typeface="Times New Roman"/>
              <a:ea typeface="Times New Roman"/>
            </a:endParaRPr>
          </a:p>
          <a:p>
            <a:pPr marL="0" marR="0" algn="just">
              <a:spcBef>
                <a:spcPts val="0"/>
              </a:spcBef>
              <a:spcAft>
                <a:spcPts val="0"/>
              </a:spcAft>
            </a:pPr>
            <a:r>
              <a:rPr lang="en-US" sz="1000">
                <a:effectLst/>
                <a:latin typeface="Times New Roman"/>
                <a:ea typeface="Times New Roman"/>
              </a:rPr>
              <a:t> </a:t>
            </a:r>
            <a:endParaRPr lang="en-US" sz="1200">
              <a:effectLst/>
              <a:latin typeface="Times New Roman"/>
              <a:ea typeface="Times New Roman"/>
            </a:endParaRPr>
          </a:p>
          <a:p>
            <a:pPr marL="0" marR="0">
              <a:lnSpc>
                <a:spcPts val="1500"/>
              </a:lnSpc>
              <a:spcBef>
                <a:spcPts val="0"/>
              </a:spcBef>
              <a:spcAft>
                <a:spcPts val="0"/>
              </a:spcAft>
            </a:pPr>
            <a:r>
              <a:rPr lang="en-US" sz="1200">
                <a:effectLst/>
                <a:latin typeface="Times New Roman"/>
                <a:ea typeface="Times New Roman"/>
              </a:rPr>
              <a:t> </a:t>
            </a:r>
          </a:p>
        </xdr:txBody>
      </xdr:sp>
      <xdr:sp macro="" textlink="">
        <xdr:nvSpPr>
          <xdr:cNvPr id="7" name="AutoShape 517"/>
          <xdr:cNvSpPr>
            <a:spLocks noChangeArrowheads="1"/>
          </xdr:cNvSpPr>
        </xdr:nvSpPr>
        <xdr:spPr bwMode="auto">
          <a:xfrm>
            <a:off x="5981" y="5436"/>
            <a:ext cx="5400" cy="9331"/>
          </a:xfrm>
          <a:prstGeom prst="flowChartProcess">
            <a:avLst/>
          </a:prstGeom>
          <a:solidFill>
            <a:srgbClr val="FFFFFF"/>
          </a:solidFill>
          <a:ln w="12700">
            <a:solidFill>
              <a:srgbClr val="B2A1C7"/>
            </a:solidFill>
            <a:miter lim="800000"/>
            <a:headEnd/>
            <a:tailEnd/>
          </a:ln>
          <a:effectLst>
            <a:outerShdw dist="107763" dir="8100000" algn="ctr" rotWithShape="0">
              <a:srgbClr val="3F3151">
                <a:alpha val="50000"/>
              </a:srgbClr>
            </a:outerShdw>
          </a:effectLst>
        </xdr:spPr>
        <xdr:txBody>
          <a:bodyPr rot="0" vert="horz" wrap="square" lIns="91440" tIns="45720" rIns="91440" bIns="45720" anchor="t" anchorCtr="0" upright="1">
            <a:noAutofit/>
          </a:bodyPr>
          <a:lstStyle/>
          <a:p>
            <a:pPr marL="0" marR="0" algn="ctr">
              <a:spcBef>
                <a:spcPts val="0"/>
              </a:spcBef>
              <a:spcAft>
                <a:spcPts val="0"/>
              </a:spcAft>
            </a:pPr>
            <a:r>
              <a:rPr lang="en-US" sz="950" b="1">
                <a:effectLst/>
                <a:latin typeface="Times New Roman"/>
                <a:ea typeface="Times New Roman"/>
              </a:rPr>
              <a:t>SUPPORT STAFF</a:t>
            </a:r>
            <a:endParaRPr lang="en-US" sz="1200">
              <a:effectLst/>
              <a:latin typeface="Times New Roman"/>
              <a:ea typeface="Times New Roman"/>
            </a:endParaRPr>
          </a:p>
          <a:p>
            <a:pPr marL="0" marR="0">
              <a:spcBef>
                <a:spcPts val="0"/>
              </a:spcBef>
              <a:spcAft>
                <a:spcPts val="0"/>
              </a:spcAft>
            </a:pPr>
            <a:r>
              <a:rPr lang="en-US" sz="700">
                <a:effectLst/>
                <a:latin typeface="Times New Roman"/>
                <a:ea typeface="Times New Roman"/>
              </a:rPr>
              <a:t> </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ADMINISTRATIVE ASSISTANT</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Coordinates the maintenance needs of the facility, assists regulatory agencies, i.e., the Health and Safety Task Force, during building inspections, oversees the updating of the property inventory, including materials and equipment needed for maintenance use, keeps track of school inspections, work orders, and other duties as assigned by the  School Principal.</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 </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SECRETARY</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Provides clerical support to the School Principal.</a:t>
            </a:r>
            <a:endParaRPr lang="en-US" sz="1200">
              <a:effectLst/>
              <a:latin typeface="Times New Roman"/>
              <a:ea typeface="Times New Roman"/>
            </a:endParaRPr>
          </a:p>
          <a:p>
            <a:pPr marL="0" marR="0" algn="just">
              <a:spcBef>
                <a:spcPts val="0"/>
              </a:spcBef>
              <a:spcAft>
                <a:spcPts val="0"/>
              </a:spcAft>
            </a:pPr>
            <a:r>
              <a:rPr lang="en-US" sz="950">
                <a:effectLst/>
                <a:latin typeface="Times New Roman"/>
                <a:ea typeface="Times New Roman"/>
              </a:rPr>
              <a:t> </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CLERICAL STAFF</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Performs clerical duties in carrying out the daily office routines, maintains student and personnel records, prepares all documents relating to school operations, and other duties as assigned by the School Principal.</a:t>
            </a:r>
            <a:endParaRPr lang="en-US" sz="1200">
              <a:effectLst/>
              <a:latin typeface="Times New Roman"/>
              <a:ea typeface="Times New Roman"/>
            </a:endParaRPr>
          </a:p>
          <a:p>
            <a:pPr marL="0" marR="0" algn="just">
              <a:spcBef>
                <a:spcPts val="0"/>
              </a:spcBef>
              <a:spcAft>
                <a:spcPts val="0"/>
              </a:spcAft>
            </a:pPr>
            <a:r>
              <a:rPr lang="en-US" sz="700">
                <a:effectLst/>
                <a:latin typeface="Times New Roman"/>
                <a:ea typeface="Times New Roman"/>
              </a:rPr>
              <a:t> </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COMPUTER OPERATOR</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Generates, inputs, and manages school statistical reports and student data, provides assistance to the School Administrator in the framework of a master schedule build up, and other duties as assigned by the School Principal</a:t>
            </a:r>
            <a:r>
              <a:rPr lang="en-US" sz="950">
                <a:effectLst/>
                <a:latin typeface="Times New Roman"/>
                <a:ea typeface="Times New Roman"/>
              </a:rPr>
              <a:t>.</a:t>
            </a:r>
            <a:endParaRPr lang="en-US" sz="1200">
              <a:effectLst/>
              <a:latin typeface="Times New Roman"/>
              <a:ea typeface="Times New Roman"/>
            </a:endParaRPr>
          </a:p>
          <a:p>
            <a:pPr marL="0" marR="0" algn="just">
              <a:spcBef>
                <a:spcPts val="0"/>
              </a:spcBef>
              <a:spcAft>
                <a:spcPts val="0"/>
              </a:spcAft>
            </a:pPr>
            <a:r>
              <a:rPr lang="en-US" sz="700">
                <a:effectLst/>
                <a:latin typeface="Times New Roman"/>
                <a:ea typeface="Times New Roman"/>
              </a:rPr>
              <a:t> </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SCHOOL AIDES</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Provides student supervision and instructional support in the classroom and other duties as assigned by the School Principal.</a:t>
            </a:r>
            <a:endParaRPr lang="en-US" sz="1200">
              <a:effectLst/>
              <a:latin typeface="Times New Roman"/>
              <a:ea typeface="Times New Roman"/>
            </a:endParaRPr>
          </a:p>
          <a:p>
            <a:pPr marL="0" marR="0" algn="just">
              <a:spcBef>
                <a:spcPts val="0"/>
              </a:spcBef>
              <a:spcAft>
                <a:spcPts val="0"/>
              </a:spcAft>
            </a:pPr>
            <a:r>
              <a:rPr lang="en-US" sz="700">
                <a:effectLst/>
                <a:latin typeface="Times New Roman"/>
                <a:ea typeface="Times New Roman"/>
              </a:rPr>
              <a:t> </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LIBRARY TECHNICIAN</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Provides support and technical assistance to the school librarian and other duties as assigned by the School Principal.</a:t>
            </a:r>
            <a:endParaRPr lang="en-US" sz="1200">
              <a:effectLst/>
              <a:latin typeface="Times New Roman"/>
              <a:ea typeface="Times New Roman"/>
            </a:endParaRPr>
          </a:p>
          <a:p>
            <a:pPr marL="0" marR="0" algn="just">
              <a:spcBef>
                <a:spcPts val="0"/>
              </a:spcBef>
              <a:spcAft>
                <a:spcPts val="0"/>
              </a:spcAft>
            </a:pPr>
            <a:r>
              <a:rPr lang="en-US" sz="700">
                <a:effectLst/>
                <a:latin typeface="Times New Roman"/>
                <a:ea typeface="Times New Roman"/>
              </a:rPr>
              <a:t> </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CUSTODIAL STAFF</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Maintains a healthy, safe, and sanitary learning environment. Performs minor repairs in plumbing and carpentry and other related duties.</a:t>
            </a:r>
            <a:endParaRPr lang="en-US" sz="1200">
              <a:effectLst/>
              <a:latin typeface="Times New Roman"/>
              <a:ea typeface="Times New Roman"/>
            </a:endParaRPr>
          </a:p>
          <a:p>
            <a:pPr marL="0" marR="0" algn="just">
              <a:spcBef>
                <a:spcPts val="0"/>
              </a:spcBef>
              <a:spcAft>
                <a:spcPts val="0"/>
              </a:spcAft>
            </a:pPr>
            <a:r>
              <a:rPr lang="en-US" sz="700">
                <a:effectLst/>
                <a:latin typeface="Times New Roman"/>
                <a:ea typeface="Times New Roman"/>
              </a:rPr>
              <a:t> </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TEACHER’S ASSISTANT</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Provides instructional support to the classroom teachers respective to the implementation of the Reading Reform programs in Direct Instruction and Success for All.</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 </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CUSTODIAL/ GROUNDS/ CAFETERIA STAFF</a:t>
            </a:r>
            <a:endParaRPr lang="en-US" sz="1200">
              <a:effectLst/>
              <a:latin typeface="Times New Roman"/>
              <a:ea typeface="Times New Roman"/>
            </a:endParaRPr>
          </a:p>
          <a:p>
            <a:pPr marL="0" marR="0" algn="just">
              <a:spcBef>
                <a:spcPts val="0"/>
              </a:spcBef>
              <a:spcAft>
                <a:spcPts val="0"/>
              </a:spcAft>
            </a:pPr>
            <a:r>
              <a:rPr lang="en-US" sz="900">
                <a:effectLst/>
                <a:latin typeface="Times New Roman"/>
                <a:ea typeface="Times New Roman"/>
              </a:rPr>
              <a:t>Outsourced by______________________________________.</a:t>
            </a:r>
            <a:endParaRPr lang="en-US" sz="1200">
              <a:effectLst/>
              <a:latin typeface="Times New Roman"/>
              <a:ea typeface="Times New Roman"/>
            </a:endParaRPr>
          </a:p>
          <a:p>
            <a:pPr marL="0" marR="0">
              <a:spcBef>
                <a:spcPts val="0"/>
              </a:spcBef>
              <a:spcAft>
                <a:spcPts val="0"/>
              </a:spcAft>
            </a:pPr>
            <a:r>
              <a:rPr lang="en-US" sz="1200">
                <a:effectLst/>
                <a:latin typeface="Times New Roman"/>
                <a:ea typeface="Times New Roman"/>
              </a:rPr>
              <a:t>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355600</xdr:colOff>
      <xdr:row>84</xdr:row>
      <xdr:rowOff>76200</xdr:rowOff>
    </xdr:from>
    <xdr:to>
      <xdr:col>3</xdr:col>
      <xdr:colOff>914400</xdr:colOff>
      <xdr:row>84</xdr:row>
      <xdr:rowOff>355600</xdr:rowOff>
    </xdr:to>
    <xdr:sp macro="" textlink="">
      <xdr:nvSpPr>
        <xdr:cNvPr id="7335" name="Rectangle 1"/>
        <xdr:cNvSpPr>
          <a:spLocks noChangeArrowheads="1"/>
        </xdr:cNvSpPr>
      </xdr:nvSpPr>
      <xdr:spPr bwMode="auto">
        <a:xfrm>
          <a:off x="7327900" y="18186400"/>
          <a:ext cx="558800" cy="1143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3</xdr:col>
      <xdr:colOff>355600</xdr:colOff>
      <xdr:row>83</xdr:row>
      <xdr:rowOff>63500</xdr:rowOff>
    </xdr:from>
    <xdr:to>
      <xdr:col>3</xdr:col>
      <xdr:colOff>914400</xdr:colOff>
      <xdr:row>83</xdr:row>
      <xdr:rowOff>342900</xdr:rowOff>
    </xdr:to>
    <xdr:sp macro="" textlink="">
      <xdr:nvSpPr>
        <xdr:cNvPr id="7336" name="Rectangle 2"/>
        <xdr:cNvSpPr>
          <a:spLocks noChangeArrowheads="1"/>
        </xdr:cNvSpPr>
      </xdr:nvSpPr>
      <xdr:spPr bwMode="auto">
        <a:xfrm>
          <a:off x="7327900" y="17983200"/>
          <a:ext cx="558800" cy="1270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9"/>
  <sheetViews>
    <sheetView topLeftCell="A4" workbookViewId="0">
      <selection activeCell="E34" sqref="E34:H34"/>
    </sheetView>
  </sheetViews>
  <sheetFormatPr baseColWidth="10" defaultColWidth="7.125" defaultRowHeight="14" x14ac:dyDescent="0"/>
  <cols>
    <col min="1" max="1" width="3.125" style="1" customWidth="1"/>
    <col min="2" max="2" width="8.5" style="1" customWidth="1"/>
    <col min="3" max="3" width="7.625" style="1" customWidth="1"/>
    <col min="4" max="4" width="4.125" style="1" customWidth="1"/>
    <col min="5" max="5" width="3.375" style="1" customWidth="1"/>
    <col min="6" max="8" width="7.125" style="1" customWidth="1"/>
    <col min="9" max="9" width="8.875" style="1" customWidth="1"/>
    <col min="10" max="10" width="5" style="1" customWidth="1"/>
    <col min="11" max="11" width="4.375" style="1" customWidth="1"/>
    <col min="12" max="12" width="7.125" style="1" customWidth="1"/>
    <col min="13" max="13" width="11.625" style="1" customWidth="1"/>
    <col min="14" max="16384" width="7.125" style="1"/>
  </cols>
  <sheetData>
    <row r="2" spans="2:13">
      <c r="M2" s="2" t="s">
        <v>134</v>
      </c>
    </row>
    <row r="4" spans="2:13" ht="18.75" customHeight="1">
      <c r="B4" s="469" t="s">
        <v>130</v>
      </c>
      <c r="C4" s="469"/>
      <c r="D4" s="469"/>
      <c r="E4" s="469"/>
      <c r="F4" s="469"/>
      <c r="G4" s="469"/>
      <c r="H4" s="469"/>
      <c r="I4" s="469"/>
      <c r="J4" s="469"/>
      <c r="K4" s="469"/>
      <c r="L4" s="469"/>
      <c r="M4" s="469"/>
    </row>
    <row r="5" spans="2:13" ht="18.75" customHeight="1">
      <c r="B5" s="469" t="s">
        <v>265</v>
      </c>
      <c r="C5" s="469"/>
      <c r="D5" s="469"/>
      <c r="E5" s="469"/>
      <c r="F5" s="469"/>
      <c r="G5" s="469"/>
      <c r="H5" s="469"/>
      <c r="I5" s="469"/>
      <c r="J5" s="469"/>
      <c r="K5" s="469"/>
      <c r="L5" s="469"/>
      <c r="M5" s="469"/>
    </row>
    <row r="6" spans="2:13" ht="15" customHeight="1"/>
    <row r="9" spans="2:13" ht="18">
      <c r="B9" s="470" t="s">
        <v>135</v>
      </c>
      <c r="C9" s="470"/>
      <c r="D9" s="470"/>
      <c r="E9" s="470"/>
      <c r="F9" s="470"/>
      <c r="G9" s="470"/>
      <c r="H9" s="470"/>
      <c r="I9" s="470"/>
      <c r="J9" s="470"/>
      <c r="K9" s="470"/>
      <c r="L9" s="470"/>
      <c r="M9" s="470"/>
    </row>
    <row r="14" spans="2:13" ht="15" thickBot="1">
      <c r="B14" s="3" t="s">
        <v>42</v>
      </c>
      <c r="E14" s="4"/>
      <c r="F14" s="5" t="s">
        <v>139</v>
      </c>
      <c r="G14" s="5"/>
      <c r="H14" s="5"/>
      <c r="I14" s="5"/>
      <c r="J14" s="5"/>
    </row>
    <row r="15" spans="2:13">
      <c r="B15" s="3"/>
    </row>
    <row r="16" spans="2:13">
      <c r="B16" s="3"/>
    </row>
    <row r="17" spans="2:14" ht="15" thickBot="1">
      <c r="B17" s="3" t="s">
        <v>219</v>
      </c>
      <c r="F17" s="5" t="s">
        <v>286</v>
      </c>
      <c r="G17" s="157"/>
      <c r="H17" s="5"/>
      <c r="I17" s="5"/>
      <c r="J17" s="5"/>
    </row>
    <row r="18" spans="2:14">
      <c r="B18" s="3"/>
      <c r="F18" s="4"/>
      <c r="G18" s="4"/>
      <c r="H18" s="4"/>
      <c r="I18" s="4"/>
      <c r="J18" s="4"/>
    </row>
    <row r="19" spans="2:14" ht="15" thickBot="1">
      <c r="B19" s="3" t="s">
        <v>218</v>
      </c>
      <c r="D19" s="4"/>
      <c r="E19" s="4"/>
      <c r="F19" s="157" t="s">
        <v>287</v>
      </c>
      <c r="G19" s="157"/>
      <c r="H19" s="6"/>
      <c r="I19" s="6"/>
      <c r="J19" s="5"/>
    </row>
    <row r="20" spans="2:14">
      <c r="B20" s="3"/>
    </row>
    <row r="21" spans="2:14">
      <c r="B21" s="3"/>
    </row>
    <row r="22" spans="2:14">
      <c r="B22" s="7" t="s">
        <v>138</v>
      </c>
      <c r="C22" s="4"/>
      <c r="D22" s="4"/>
    </row>
    <row r="23" spans="2:14">
      <c r="B23" s="7" t="s">
        <v>141</v>
      </c>
      <c r="C23" s="4"/>
      <c r="D23" s="4"/>
    </row>
    <row r="24" spans="2:14">
      <c r="B24" s="7" t="s">
        <v>266</v>
      </c>
      <c r="C24" s="4"/>
      <c r="D24" s="4"/>
    </row>
    <row r="28" spans="2:14" ht="15" thickBot="1">
      <c r="B28" s="156" t="s">
        <v>218</v>
      </c>
      <c r="C28" s="156"/>
      <c r="D28" s="156"/>
      <c r="E28" s="158" t="s">
        <v>287</v>
      </c>
      <c r="F28" s="158"/>
      <c r="G28" s="158"/>
      <c r="H28" s="158"/>
      <c r="I28" s="4"/>
      <c r="J28" s="4"/>
      <c r="K28" s="4"/>
      <c r="L28" s="4"/>
      <c r="M28" s="4"/>
      <c r="N28" s="4"/>
    </row>
    <row r="29" spans="2:14" ht="15.75" customHeight="1">
      <c r="E29" s="472" t="s">
        <v>137</v>
      </c>
      <c r="F29" s="472"/>
      <c r="G29" s="472"/>
      <c r="H29" s="472"/>
    </row>
    <row r="30" spans="2:14">
      <c r="E30" s="3"/>
      <c r="F30" s="3"/>
      <c r="G30" s="3"/>
      <c r="H30" s="3"/>
    </row>
    <row r="31" spans="2:14">
      <c r="E31" s="3"/>
      <c r="F31" s="3"/>
      <c r="G31" s="3"/>
      <c r="H31" s="3"/>
    </row>
    <row r="32" spans="2:14">
      <c r="E32" s="3"/>
      <c r="F32" s="3"/>
      <c r="G32" s="3"/>
      <c r="H32" s="3"/>
    </row>
    <row r="33" spans="2:8" ht="15" thickBot="1">
      <c r="B33" s="473" t="s">
        <v>140</v>
      </c>
      <c r="C33" s="473"/>
      <c r="D33" s="473"/>
      <c r="E33" s="158" t="s">
        <v>396</v>
      </c>
      <c r="F33" s="158"/>
      <c r="G33" s="158"/>
      <c r="H33" s="158"/>
    </row>
    <row r="34" spans="2:8">
      <c r="E34" s="472" t="s">
        <v>137</v>
      </c>
      <c r="F34" s="472"/>
      <c r="G34" s="472"/>
      <c r="H34" s="472"/>
    </row>
    <row r="36" spans="2:8" ht="15" thickBot="1">
      <c r="B36" s="473" t="s">
        <v>136</v>
      </c>
      <c r="C36" s="473"/>
      <c r="D36" s="473"/>
      <c r="E36" s="157"/>
      <c r="F36" s="157"/>
      <c r="G36" s="157"/>
      <c r="H36" s="157"/>
    </row>
    <row r="37" spans="2:8">
      <c r="E37" s="471"/>
      <c r="F37" s="471"/>
      <c r="G37" s="471"/>
      <c r="H37" s="471"/>
    </row>
    <row r="39" spans="2:8">
      <c r="B39" s="7"/>
      <c r="C39" s="7"/>
      <c r="D39" s="7"/>
      <c r="E39" s="4"/>
    </row>
  </sheetData>
  <mergeCells count="8">
    <mergeCell ref="B4:M4"/>
    <mergeCell ref="B5:M5"/>
    <mergeCell ref="B9:M9"/>
    <mergeCell ref="E37:H37"/>
    <mergeCell ref="E29:H29"/>
    <mergeCell ref="B33:D33"/>
    <mergeCell ref="B36:D36"/>
    <mergeCell ref="E34:H34"/>
  </mergeCells>
  <phoneticPr fontId="13" type="noConversion"/>
  <pageMargins left="1.29" right="0.19" top="0.46" bottom="0.69" header="0.3" footer="0.52"/>
  <pageSetup paperSize="5" scale="85" orientation="portrait" horizontalDpi="300" verticalDpi="30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zoomScale="90" zoomScaleNormal="90" zoomScalePageLayoutView="90" workbookViewId="0">
      <pane xSplit="5" ySplit="13" topLeftCell="K53" activePane="bottomRight" state="frozen"/>
      <selection pane="topRight" activeCell="F1" sqref="F1"/>
      <selection pane="bottomLeft" activeCell="A15" sqref="A15"/>
      <selection pane="bottomRight" activeCell="O61" sqref="O61"/>
    </sheetView>
  </sheetViews>
  <sheetFormatPr baseColWidth="10" defaultColWidth="7.5" defaultRowHeight="14" x14ac:dyDescent="0"/>
  <cols>
    <col min="1" max="1" width="5.25" style="187" customWidth="1"/>
    <col min="2" max="2" width="7.875" style="187" customWidth="1"/>
    <col min="3" max="3" width="8.875" style="187" customWidth="1"/>
    <col min="4" max="4" width="7.375" style="188" customWidth="1"/>
    <col min="5" max="5" width="22.5" style="189" customWidth="1"/>
    <col min="6" max="6" width="33.875" style="188" customWidth="1"/>
    <col min="7" max="7" width="6.5" style="189" bestFit="1" customWidth="1"/>
    <col min="8" max="8" width="10.125" style="190" customWidth="1"/>
    <col min="9" max="9" width="7.5" style="188" customWidth="1"/>
    <col min="10" max="10" width="7.125" style="188" customWidth="1"/>
    <col min="11" max="11" width="9.5" style="188" customWidth="1"/>
    <col min="12" max="12" width="8" style="191" customWidth="1"/>
    <col min="13" max="13" width="9.375" style="190" customWidth="1"/>
    <col min="14" max="14" width="9.5" style="190" bestFit="1" customWidth="1"/>
    <col min="15" max="15" width="7.375" style="190" customWidth="1"/>
    <col min="16" max="16" width="6.25" style="190" customWidth="1"/>
    <col min="17" max="17" width="7.375" style="190" customWidth="1"/>
    <col min="18" max="18" width="7.5" style="190" bestFit="1" customWidth="1"/>
    <col min="19" max="19" width="8.25" style="190" customWidth="1"/>
    <col min="20" max="20" width="7.875" style="190" customWidth="1"/>
    <col min="21" max="21" width="9.5" style="190" bestFit="1" customWidth="1"/>
    <col min="22" max="22" width="9.75" style="190" customWidth="1"/>
    <col min="23" max="256" width="7.5" style="186"/>
    <col min="257" max="257" width="5.25" style="186" customWidth="1"/>
    <col min="258" max="258" width="7.875" style="186" customWidth="1"/>
    <col min="259" max="259" width="8.875" style="186" customWidth="1"/>
    <col min="260" max="260" width="7.375" style="186" customWidth="1"/>
    <col min="261" max="261" width="18.125" style="186" customWidth="1"/>
    <col min="262" max="262" width="37" style="186" customWidth="1"/>
    <col min="263" max="263" width="6.5" style="186" bestFit="1" customWidth="1"/>
    <col min="264" max="264" width="10.125" style="186" customWidth="1"/>
    <col min="265" max="265" width="7.5" style="186" customWidth="1"/>
    <col min="266" max="266" width="7.125" style="186" customWidth="1"/>
    <col min="267" max="267" width="9.5" style="186" customWidth="1"/>
    <col min="268" max="268" width="8" style="186" customWidth="1"/>
    <col min="269" max="269" width="9.375" style="186" customWidth="1"/>
    <col min="270" max="270" width="8.5" style="186" customWidth="1"/>
    <col min="271" max="271" width="7.375" style="186" customWidth="1"/>
    <col min="272" max="272" width="6.25" style="186" customWidth="1"/>
    <col min="273" max="273" width="7.375" style="186" customWidth="1"/>
    <col min="274" max="274" width="6.875" style="186" customWidth="1"/>
    <col min="275" max="275" width="8.25" style="186" customWidth="1"/>
    <col min="276" max="276" width="7.875" style="186" customWidth="1"/>
    <col min="277" max="277" width="8.75" style="186" customWidth="1"/>
    <col min="278" max="278" width="9.75" style="186" customWidth="1"/>
    <col min="279" max="512" width="7.5" style="186"/>
    <col min="513" max="513" width="5.25" style="186" customWidth="1"/>
    <col min="514" max="514" width="7.875" style="186" customWidth="1"/>
    <col min="515" max="515" width="8.875" style="186" customWidth="1"/>
    <col min="516" max="516" width="7.375" style="186" customWidth="1"/>
    <col min="517" max="517" width="18.125" style="186" customWidth="1"/>
    <col min="518" max="518" width="37" style="186" customWidth="1"/>
    <col min="519" max="519" width="6.5" style="186" bestFit="1" customWidth="1"/>
    <col min="520" max="520" width="10.125" style="186" customWidth="1"/>
    <col min="521" max="521" width="7.5" style="186" customWidth="1"/>
    <col min="522" max="522" width="7.125" style="186" customWidth="1"/>
    <col min="523" max="523" width="9.5" style="186" customWidth="1"/>
    <col min="524" max="524" width="8" style="186" customWidth="1"/>
    <col min="525" max="525" width="9.375" style="186" customWidth="1"/>
    <col min="526" max="526" width="8.5" style="186" customWidth="1"/>
    <col min="527" max="527" width="7.375" style="186" customWidth="1"/>
    <col min="528" max="528" width="6.25" style="186" customWidth="1"/>
    <col min="529" max="529" width="7.375" style="186" customWidth="1"/>
    <col min="530" max="530" width="6.875" style="186" customWidth="1"/>
    <col min="531" max="531" width="8.25" style="186" customWidth="1"/>
    <col min="532" max="532" width="7.875" style="186" customWidth="1"/>
    <col min="533" max="533" width="8.75" style="186" customWidth="1"/>
    <col min="534" max="534" width="9.75" style="186" customWidth="1"/>
    <col min="535" max="768" width="7.5" style="186"/>
    <col min="769" max="769" width="5.25" style="186" customWidth="1"/>
    <col min="770" max="770" width="7.875" style="186" customWidth="1"/>
    <col min="771" max="771" width="8.875" style="186" customWidth="1"/>
    <col min="772" max="772" width="7.375" style="186" customWidth="1"/>
    <col min="773" max="773" width="18.125" style="186" customWidth="1"/>
    <col min="774" max="774" width="37" style="186" customWidth="1"/>
    <col min="775" max="775" width="6.5" style="186" bestFit="1" customWidth="1"/>
    <col min="776" max="776" width="10.125" style="186" customWidth="1"/>
    <col min="777" max="777" width="7.5" style="186" customWidth="1"/>
    <col min="778" max="778" width="7.125" style="186" customWidth="1"/>
    <col min="779" max="779" width="9.5" style="186" customWidth="1"/>
    <col min="780" max="780" width="8" style="186" customWidth="1"/>
    <col min="781" max="781" width="9.375" style="186" customWidth="1"/>
    <col min="782" max="782" width="8.5" style="186" customWidth="1"/>
    <col min="783" max="783" width="7.375" style="186" customWidth="1"/>
    <col min="784" max="784" width="6.25" style="186" customWidth="1"/>
    <col min="785" max="785" width="7.375" style="186" customWidth="1"/>
    <col min="786" max="786" width="6.875" style="186" customWidth="1"/>
    <col min="787" max="787" width="8.25" style="186" customWidth="1"/>
    <col min="788" max="788" width="7.875" style="186" customWidth="1"/>
    <col min="789" max="789" width="8.75" style="186" customWidth="1"/>
    <col min="790" max="790" width="9.75" style="186" customWidth="1"/>
    <col min="791" max="1024" width="7.5" style="186"/>
    <col min="1025" max="1025" width="5.25" style="186" customWidth="1"/>
    <col min="1026" max="1026" width="7.875" style="186" customWidth="1"/>
    <col min="1027" max="1027" width="8.875" style="186" customWidth="1"/>
    <col min="1028" max="1028" width="7.375" style="186" customWidth="1"/>
    <col min="1029" max="1029" width="18.125" style="186" customWidth="1"/>
    <col min="1030" max="1030" width="37" style="186" customWidth="1"/>
    <col min="1031" max="1031" width="6.5" style="186" bestFit="1" customWidth="1"/>
    <col min="1032" max="1032" width="10.125" style="186" customWidth="1"/>
    <col min="1033" max="1033" width="7.5" style="186" customWidth="1"/>
    <col min="1034" max="1034" width="7.125" style="186" customWidth="1"/>
    <col min="1035" max="1035" width="9.5" style="186" customWidth="1"/>
    <col min="1036" max="1036" width="8" style="186" customWidth="1"/>
    <col min="1037" max="1037" width="9.375" style="186" customWidth="1"/>
    <col min="1038" max="1038" width="8.5" style="186" customWidth="1"/>
    <col min="1039" max="1039" width="7.375" style="186" customWidth="1"/>
    <col min="1040" max="1040" width="6.25" style="186" customWidth="1"/>
    <col min="1041" max="1041" width="7.375" style="186" customWidth="1"/>
    <col min="1042" max="1042" width="6.875" style="186" customWidth="1"/>
    <col min="1043" max="1043" width="8.25" style="186" customWidth="1"/>
    <col min="1044" max="1044" width="7.875" style="186" customWidth="1"/>
    <col min="1045" max="1045" width="8.75" style="186" customWidth="1"/>
    <col min="1046" max="1046" width="9.75" style="186" customWidth="1"/>
    <col min="1047" max="1280" width="7.5" style="186"/>
    <col min="1281" max="1281" width="5.25" style="186" customWidth="1"/>
    <col min="1282" max="1282" width="7.875" style="186" customWidth="1"/>
    <col min="1283" max="1283" width="8.875" style="186" customWidth="1"/>
    <col min="1284" max="1284" width="7.375" style="186" customWidth="1"/>
    <col min="1285" max="1285" width="18.125" style="186" customWidth="1"/>
    <col min="1286" max="1286" width="37" style="186" customWidth="1"/>
    <col min="1287" max="1287" width="6.5" style="186" bestFit="1" customWidth="1"/>
    <col min="1288" max="1288" width="10.125" style="186" customWidth="1"/>
    <col min="1289" max="1289" width="7.5" style="186" customWidth="1"/>
    <col min="1290" max="1290" width="7.125" style="186" customWidth="1"/>
    <col min="1291" max="1291" width="9.5" style="186" customWidth="1"/>
    <col min="1292" max="1292" width="8" style="186" customWidth="1"/>
    <col min="1293" max="1293" width="9.375" style="186" customWidth="1"/>
    <col min="1294" max="1294" width="8.5" style="186" customWidth="1"/>
    <col min="1295" max="1295" width="7.375" style="186" customWidth="1"/>
    <col min="1296" max="1296" width="6.25" style="186" customWidth="1"/>
    <col min="1297" max="1297" width="7.375" style="186" customWidth="1"/>
    <col min="1298" max="1298" width="6.875" style="186" customWidth="1"/>
    <col min="1299" max="1299" width="8.25" style="186" customWidth="1"/>
    <col min="1300" max="1300" width="7.875" style="186" customWidth="1"/>
    <col min="1301" max="1301" width="8.75" style="186" customWidth="1"/>
    <col min="1302" max="1302" width="9.75" style="186" customWidth="1"/>
    <col min="1303" max="1536" width="7.5" style="186"/>
    <col min="1537" max="1537" width="5.25" style="186" customWidth="1"/>
    <col min="1538" max="1538" width="7.875" style="186" customWidth="1"/>
    <col min="1539" max="1539" width="8.875" style="186" customWidth="1"/>
    <col min="1540" max="1540" width="7.375" style="186" customWidth="1"/>
    <col min="1541" max="1541" width="18.125" style="186" customWidth="1"/>
    <col min="1542" max="1542" width="37" style="186" customWidth="1"/>
    <col min="1543" max="1543" width="6.5" style="186" bestFit="1" customWidth="1"/>
    <col min="1544" max="1544" width="10.125" style="186" customWidth="1"/>
    <col min="1545" max="1545" width="7.5" style="186" customWidth="1"/>
    <col min="1546" max="1546" width="7.125" style="186" customWidth="1"/>
    <col min="1547" max="1547" width="9.5" style="186" customWidth="1"/>
    <col min="1548" max="1548" width="8" style="186" customWidth="1"/>
    <col min="1549" max="1549" width="9.375" style="186" customWidth="1"/>
    <col min="1550" max="1550" width="8.5" style="186" customWidth="1"/>
    <col min="1551" max="1551" width="7.375" style="186" customWidth="1"/>
    <col min="1552" max="1552" width="6.25" style="186" customWidth="1"/>
    <col min="1553" max="1553" width="7.375" style="186" customWidth="1"/>
    <col min="1554" max="1554" width="6.875" style="186" customWidth="1"/>
    <col min="1555" max="1555" width="8.25" style="186" customWidth="1"/>
    <col min="1556" max="1556" width="7.875" style="186" customWidth="1"/>
    <col min="1557" max="1557" width="8.75" style="186" customWidth="1"/>
    <col min="1558" max="1558" width="9.75" style="186" customWidth="1"/>
    <col min="1559" max="1792" width="7.5" style="186"/>
    <col min="1793" max="1793" width="5.25" style="186" customWidth="1"/>
    <col min="1794" max="1794" width="7.875" style="186" customWidth="1"/>
    <col min="1795" max="1795" width="8.875" style="186" customWidth="1"/>
    <col min="1796" max="1796" width="7.375" style="186" customWidth="1"/>
    <col min="1797" max="1797" width="18.125" style="186" customWidth="1"/>
    <col min="1798" max="1798" width="37" style="186" customWidth="1"/>
    <col min="1799" max="1799" width="6.5" style="186" bestFit="1" customWidth="1"/>
    <col min="1800" max="1800" width="10.125" style="186" customWidth="1"/>
    <col min="1801" max="1801" width="7.5" style="186" customWidth="1"/>
    <col min="1802" max="1802" width="7.125" style="186" customWidth="1"/>
    <col min="1803" max="1803" width="9.5" style="186" customWidth="1"/>
    <col min="1804" max="1804" width="8" style="186" customWidth="1"/>
    <col min="1805" max="1805" width="9.375" style="186" customWidth="1"/>
    <col min="1806" max="1806" width="8.5" style="186" customWidth="1"/>
    <col min="1807" max="1807" width="7.375" style="186" customWidth="1"/>
    <col min="1808" max="1808" width="6.25" style="186" customWidth="1"/>
    <col min="1809" max="1809" width="7.375" style="186" customWidth="1"/>
    <col min="1810" max="1810" width="6.875" style="186" customWidth="1"/>
    <col min="1811" max="1811" width="8.25" style="186" customWidth="1"/>
    <col min="1812" max="1812" width="7.875" style="186" customWidth="1"/>
    <col min="1813" max="1813" width="8.75" style="186" customWidth="1"/>
    <col min="1814" max="1814" width="9.75" style="186" customWidth="1"/>
    <col min="1815" max="2048" width="7.5" style="186"/>
    <col min="2049" max="2049" width="5.25" style="186" customWidth="1"/>
    <col min="2050" max="2050" width="7.875" style="186" customWidth="1"/>
    <col min="2051" max="2051" width="8.875" style="186" customWidth="1"/>
    <col min="2052" max="2052" width="7.375" style="186" customWidth="1"/>
    <col min="2053" max="2053" width="18.125" style="186" customWidth="1"/>
    <col min="2054" max="2054" width="37" style="186" customWidth="1"/>
    <col min="2055" max="2055" width="6.5" style="186" bestFit="1" customWidth="1"/>
    <col min="2056" max="2056" width="10.125" style="186" customWidth="1"/>
    <col min="2057" max="2057" width="7.5" style="186" customWidth="1"/>
    <col min="2058" max="2058" width="7.125" style="186" customWidth="1"/>
    <col min="2059" max="2059" width="9.5" style="186" customWidth="1"/>
    <col min="2060" max="2060" width="8" style="186" customWidth="1"/>
    <col min="2061" max="2061" width="9.375" style="186" customWidth="1"/>
    <col min="2062" max="2062" width="8.5" style="186" customWidth="1"/>
    <col min="2063" max="2063" width="7.375" style="186" customWidth="1"/>
    <col min="2064" max="2064" width="6.25" style="186" customWidth="1"/>
    <col min="2065" max="2065" width="7.375" style="186" customWidth="1"/>
    <col min="2066" max="2066" width="6.875" style="186" customWidth="1"/>
    <col min="2067" max="2067" width="8.25" style="186" customWidth="1"/>
    <col min="2068" max="2068" width="7.875" style="186" customWidth="1"/>
    <col min="2069" max="2069" width="8.75" style="186" customWidth="1"/>
    <col min="2070" max="2070" width="9.75" style="186" customWidth="1"/>
    <col min="2071" max="2304" width="7.5" style="186"/>
    <col min="2305" max="2305" width="5.25" style="186" customWidth="1"/>
    <col min="2306" max="2306" width="7.875" style="186" customWidth="1"/>
    <col min="2307" max="2307" width="8.875" style="186" customWidth="1"/>
    <col min="2308" max="2308" width="7.375" style="186" customWidth="1"/>
    <col min="2309" max="2309" width="18.125" style="186" customWidth="1"/>
    <col min="2310" max="2310" width="37" style="186" customWidth="1"/>
    <col min="2311" max="2311" width="6.5" style="186" bestFit="1" customWidth="1"/>
    <col min="2312" max="2312" width="10.125" style="186" customWidth="1"/>
    <col min="2313" max="2313" width="7.5" style="186" customWidth="1"/>
    <col min="2314" max="2314" width="7.125" style="186" customWidth="1"/>
    <col min="2315" max="2315" width="9.5" style="186" customWidth="1"/>
    <col min="2316" max="2316" width="8" style="186" customWidth="1"/>
    <col min="2317" max="2317" width="9.375" style="186" customWidth="1"/>
    <col min="2318" max="2318" width="8.5" style="186" customWidth="1"/>
    <col min="2319" max="2319" width="7.375" style="186" customWidth="1"/>
    <col min="2320" max="2320" width="6.25" style="186" customWidth="1"/>
    <col min="2321" max="2321" width="7.375" style="186" customWidth="1"/>
    <col min="2322" max="2322" width="6.875" style="186" customWidth="1"/>
    <col min="2323" max="2323" width="8.25" style="186" customWidth="1"/>
    <col min="2324" max="2324" width="7.875" style="186" customWidth="1"/>
    <col min="2325" max="2325" width="8.75" style="186" customWidth="1"/>
    <col min="2326" max="2326" width="9.75" style="186" customWidth="1"/>
    <col min="2327" max="2560" width="7.5" style="186"/>
    <col min="2561" max="2561" width="5.25" style="186" customWidth="1"/>
    <col min="2562" max="2562" width="7.875" style="186" customWidth="1"/>
    <col min="2563" max="2563" width="8.875" style="186" customWidth="1"/>
    <col min="2564" max="2564" width="7.375" style="186" customWidth="1"/>
    <col min="2565" max="2565" width="18.125" style="186" customWidth="1"/>
    <col min="2566" max="2566" width="37" style="186" customWidth="1"/>
    <col min="2567" max="2567" width="6.5" style="186" bestFit="1" customWidth="1"/>
    <col min="2568" max="2568" width="10.125" style="186" customWidth="1"/>
    <col min="2569" max="2569" width="7.5" style="186" customWidth="1"/>
    <col min="2570" max="2570" width="7.125" style="186" customWidth="1"/>
    <col min="2571" max="2571" width="9.5" style="186" customWidth="1"/>
    <col min="2572" max="2572" width="8" style="186" customWidth="1"/>
    <col min="2573" max="2573" width="9.375" style="186" customWidth="1"/>
    <col min="2574" max="2574" width="8.5" style="186" customWidth="1"/>
    <col min="2575" max="2575" width="7.375" style="186" customWidth="1"/>
    <col min="2576" max="2576" width="6.25" style="186" customWidth="1"/>
    <col min="2577" max="2577" width="7.375" style="186" customWidth="1"/>
    <col min="2578" max="2578" width="6.875" style="186" customWidth="1"/>
    <col min="2579" max="2579" width="8.25" style="186" customWidth="1"/>
    <col min="2580" max="2580" width="7.875" style="186" customWidth="1"/>
    <col min="2581" max="2581" width="8.75" style="186" customWidth="1"/>
    <col min="2582" max="2582" width="9.75" style="186" customWidth="1"/>
    <col min="2583" max="2816" width="7.5" style="186"/>
    <col min="2817" max="2817" width="5.25" style="186" customWidth="1"/>
    <col min="2818" max="2818" width="7.875" style="186" customWidth="1"/>
    <col min="2819" max="2819" width="8.875" style="186" customWidth="1"/>
    <col min="2820" max="2820" width="7.375" style="186" customWidth="1"/>
    <col min="2821" max="2821" width="18.125" style="186" customWidth="1"/>
    <col min="2822" max="2822" width="37" style="186" customWidth="1"/>
    <col min="2823" max="2823" width="6.5" style="186" bestFit="1" customWidth="1"/>
    <col min="2824" max="2824" width="10.125" style="186" customWidth="1"/>
    <col min="2825" max="2825" width="7.5" style="186" customWidth="1"/>
    <col min="2826" max="2826" width="7.125" style="186" customWidth="1"/>
    <col min="2827" max="2827" width="9.5" style="186" customWidth="1"/>
    <col min="2828" max="2828" width="8" style="186" customWidth="1"/>
    <col min="2829" max="2829" width="9.375" style="186" customWidth="1"/>
    <col min="2830" max="2830" width="8.5" style="186" customWidth="1"/>
    <col min="2831" max="2831" width="7.375" style="186" customWidth="1"/>
    <col min="2832" max="2832" width="6.25" style="186" customWidth="1"/>
    <col min="2833" max="2833" width="7.375" style="186" customWidth="1"/>
    <col min="2834" max="2834" width="6.875" style="186" customWidth="1"/>
    <col min="2835" max="2835" width="8.25" style="186" customWidth="1"/>
    <col min="2836" max="2836" width="7.875" style="186" customWidth="1"/>
    <col min="2837" max="2837" width="8.75" style="186" customWidth="1"/>
    <col min="2838" max="2838" width="9.75" style="186" customWidth="1"/>
    <col min="2839" max="3072" width="7.5" style="186"/>
    <col min="3073" max="3073" width="5.25" style="186" customWidth="1"/>
    <col min="3074" max="3074" width="7.875" style="186" customWidth="1"/>
    <col min="3075" max="3075" width="8.875" style="186" customWidth="1"/>
    <col min="3076" max="3076" width="7.375" style="186" customWidth="1"/>
    <col min="3077" max="3077" width="18.125" style="186" customWidth="1"/>
    <col min="3078" max="3078" width="37" style="186" customWidth="1"/>
    <col min="3079" max="3079" width="6.5" style="186" bestFit="1" customWidth="1"/>
    <col min="3080" max="3080" width="10.125" style="186" customWidth="1"/>
    <col min="3081" max="3081" width="7.5" style="186" customWidth="1"/>
    <col min="3082" max="3082" width="7.125" style="186" customWidth="1"/>
    <col min="3083" max="3083" width="9.5" style="186" customWidth="1"/>
    <col min="3084" max="3084" width="8" style="186" customWidth="1"/>
    <col min="3085" max="3085" width="9.375" style="186" customWidth="1"/>
    <col min="3086" max="3086" width="8.5" style="186" customWidth="1"/>
    <col min="3087" max="3087" width="7.375" style="186" customWidth="1"/>
    <col min="3088" max="3088" width="6.25" style="186" customWidth="1"/>
    <col min="3089" max="3089" width="7.375" style="186" customWidth="1"/>
    <col min="3090" max="3090" width="6.875" style="186" customWidth="1"/>
    <col min="3091" max="3091" width="8.25" style="186" customWidth="1"/>
    <col min="3092" max="3092" width="7.875" style="186" customWidth="1"/>
    <col min="3093" max="3093" width="8.75" style="186" customWidth="1"/>
    <col min="3094" max="3094" width="9.75" style="186" customWidth="1"/>
    <col min="3095" max="3328" width="7.5" style="186"/>
    <col min="3329" max="3329" width="5.25" style="186" customWidth="1"/>
    <col min="3330" max="3330" width="7.875" style="186" customWidth="1"/>
    <col min="3331" max="3331" width="8.875" style="186" customWidth="1"/>
    <col min="3332" max="3332" width="7.375" style="186" customWidth="1"/>
    <col min="3333" max="3333" width="18.125" style="186" customWidth="1"/>
    <col min="3334" max="3334" width="37" style="186" customWidth="1"/>
    <col min="3335" max="3335" width="6.5" style="186" bestFit="1" customWidth="1"/>
    <col min="3336" max="3336" width="10.125" style="186" customWidth="1"/>
    <col min="3337" max="3337" width="7.5" style="186" customWidth="1"/>
    <col min="3338" max="3338" width="7.125" style="186" customWidth="1"/>
    <col min="3339" max="3339" width="9.5" style="186" customWidth="1"/>
    <col min="3340" max="3340" width="8" style="186" customWidth="1"/>
    <col min="3341" max="3341" width="9.375" style="186" customWidth="1"/>
    <col min="3342" max="3342" width="8.5" style="186" customWidth="1"/>
    <col min="3343" max="3343" width="7.375" style="186" customWidth="1"/>
    <col min="3344" max="3344" width="6.25" style="186" customWidth="1"/>
    <col min="3345" max="3345" width="7.375" style="186" customWidth="1"/>
    <col min="3346" max="3346" width="6.875" style="186" customWidth="1"/>
    <col min="3347" max="3347" width="8.25" style="186" customWidth="1"/>
    <col min="3348" max="3348" width="7.875" style="186" customWidth="1"/>
    <col min="3349" max="3349" width="8.75" style="186" customWidth="1"/>
    <col min="3350" max="3350" width="9.75" style="186" customWidth="1"/>
    <col min="3351" max="3584" width="7.5" style="186"/>
    <col min="3585" max="3585" width="5.25" style="186" customWidth="1"/>
    <col min="3586" max="3586" width="7.875" style="186" customWidth="1"/>
    <col min="3587" max="3587" width="8.875" style="186" customWidth="1"/>
    <col min="3588" max="3588" width="7.375" style="186" customWidth="1"/>
    <col min="3589" max="3589" width="18.125" style="186" customWidth="1"/>
    <col min="3590" max="3590" width="37" style="186" customWidth="1"/>
    <col min="3591" max="3591" width="6.5" style="186" bestFit="1" customWidth="1"/>
    <col min="3592" max="3592" width="10.125" style="186" customWidth="1"/>
    <col min="3593" max="3593" width="7.5" style="186" customWidth="1"/>
    <col min="3594" max="3594" width="7.125" style="186" customWidth="1"/>
    <col min="3595" max="3595" width="9.5" style="186" customWidth="1"/>
    <col min="3596" max="3596" width="8" style="186" customWidth="1"/>
    <col min="3597" max="3597" width="9.375" style="186" customWidth="1"/>
    <col min="3598" max="3598" width="8.5" style="186" customWidth="1"/>
    <col min="3599" max="3599" width="7.375" style="186" customWidth="1"/>
    <col min="3600" max="3600" width="6.25" style="186" customWidth="1"/>
    <col min="3601" max="3601" width="7.375" style="186" customWidth="1"/>
    <col min="3602" max="3602" width="6.875" style="186" customWidth="1"/>
    <col min="3603" max="3603" width="8.25" style="186" customWidth="1"/>
    <col min="3604" max="3604" width="7.875" style="186" customWidth="1"/>
    <col min="3605" max="3605" width="8.75" style="186" customWidth="1"/>
    <col min="3606" max="3606" width="9.75" style="186" customWidth="1"/>
    <col min="3607" max="3840" width="7.5" style="186"/>
    <col min="3841" max="3841" width="5.25" style="186" customWidth="1"/>
    <col min="3842" max="3842" width="7.875" style="186" customWidth="1"/>
    <col min="3843" max="3843" width="8.875" style="186" customWidth="1"/>
    <col min="3844" max="3844" width="7.375" style="186" customWidth="1"/>
    <col min="3845" max="3845" width="18.125" style="186" customWidth="1"/>
    <col min="3846" max="3846" width="37" style="186" customWidth="1"/>
    <col min="3847" max="3847" width="6.5" style="186" bestFit="1" customWidth="1"/>
    <col min="3848" max="3848" width="10.125" style="186" customWidth="1"/>
    <col min="3849" max="3849" width="7.5" style="186" customWidth="1"/>
    <col min="3850" max="3850" width="7.125" style="186" customWidth="1"/>
    <col min="3851" max="3851" width="9.5" style="186" customWidth="1"/>
    <col min="3852" max="3852" width="8" style="186" customWidth="1"/>
    <col min="3853" max="3853" width="9.375" style="186" customWidth="1"/>
    <col min="3854" max="3854" width="8.5" style="186" customWidth="1"/>
    <col min="3855" max="3855" width="7.375" style="186" customWidth="1"/>
    <col min="3856" max="3856" width="6.25" style="186" customWidth="1"/>
    <col min="3857" max="3857" width="7.375" style="186" customWidth="1"/>
    <col min="3858" max="3858" width="6.875" style="186" customWidth="1"/>
    <col min="3859" max="3859" width="8.25" style="186" customWidth="1"/>
    <col min="3860" max="3860" width="7.875" style="186" customWidth="1"/>
    <col min="3861" max="3861" width="8.75" style="186" customWidth="1"/>
    <col min="3862" max="3862" width="9.75" style="186" customWidth="1"/>
    <col min="3863" max="4096" width="7.5" style="186"/>
    <col min="4097" max="4097" width="5.25" style="186" customWidth="1"/>
    <col min="4098" max="4098" width="7.875" style="186" customWidth="1"/>
    <col min="4099" max="4099" width="8.875" style="186" customWidth="1"/>
    <col min="4100" max="4100" width="7.375" style="186" customWidth="1"/>
    <col min="4101" max="4101" width="18.125" style="186" customWidth="1"/>
    <col min="4102" max="4102" width="37" style="186" customWidth="1"/>
    <col min="4103" max="4103" width="6.5" style="186" bestFit="1" customWidth="1"/>
    <col min="4104" max="4104" width="10.125" style="186" customWidth="1"/>
    <col min="4105" max="4105" width="7.5" style="186" customWidth="1"/>
    <col min="4106" max="4106" width="7.125" style="186" customWidth="1"/>
    <col min="4107" max="4107" width="9.5" style="186" customWidth="1"/>
    <col min="4108" max="4108" width="8" style="186" customWidth="1"/>
    <col min="4109" max="4109" width="9.375" style="186" customWidth="1"/>
    <col min="4110" max="4110" width="8.5" style="186" customWidth="1"/>
    <col min="4111" max="4111" width="7.375" style="186" customWidth="1"/>
    <col min="4112" max="4112" width="6.25" style="186" customWidth="1"/>
    <col min="4113" max="4113" width="7.375" style="186" customWidth="1"/>
    <col min="4114" max="4114" width="6.875" style="186" customWidth="1"/>
    <col min="4115" max="4115" width="8.25" style="186" customWidth="1"/>
    <col min="4116" max="4116" width="7.875" style="186" customWidth="1"/>
    <col min="4117" max="4117" width="8.75" style="186" customWidth="1"/>
    <col min="4118" max="4118" width="9.75" style="186" customWidth="1"/>
    <col min="4119" max="4352" width="7.5" style="186"/>
    <col min="4353" max="4353" width="5.25" style="186" customWidth="1"/>
    <col min="4354" max="4354" width="7.875" style="186" customWidth="1"/>
    <col min="4355" max="4355" width="8.875" style="186" customWidth="1"/>
    <col min="4356" max="4356" width="7.375" style="186" customWidth="1"/>
    <col min="4357" max="4357" width="18.125" style="186" customWidth="1"/>
    <col min="4358" max="4358" width="37" style="186" customWidth="1"/>
    <col min="4359" max="4359" width="6.5" style="186" bestFit="1" customWidth="1"/>
    <col min="4360" max="4360" width="10.125" style="186" customWidth="1"/>
    <col min="4361" max="4361" width="7.5" style="186" customWidth="1"/>
    <col min="4362" max="4362" width="7.125" style="186" customWidth="1"/>
    <col min="4363" max="4363" width="9.5" style="186" customWidth="1"/>
    <col min="4364" max="4364" width="8" style="186" customWidth="1"/>
    <col min="4365" max="4365" width="9.375" style="186" customWidth="1"/>
    <col min="4366" max="4366" width="8.5" style="186" customWidth="1"/>
    <col min="4367" max="4367" width="7.375" style="186" customWidth="1"/>
    <col min="4368" max="4368" width="6.25" style="186" customWidth="1"/>
    <col min="4369" max="4369" width="7.375" style="186" customWidth="1"/>
    <col min="4370" max="4370" width="6.875" style="186" customWidth="1"/>
    <col min="4371" max="4371" width="8.25" style="186" customWidth="1"/>
    <col min="4372" max="4372" width="7.875" style="186" customWidth="1"/>
    <col min="4373" max="4373" width="8.75" style="186" customWidth="1"/>
    <col min="4374" max="4374" width="9.75" style="186" customWidth="1"/>
    <col min="4375" max="4608" width="7.5" style="186"/>
    <col min="4609" max="4609" width="5.25" style="186" customWidth="1"/>
    <col min="4610" max="4610" width="7.875" style="186" customWidth="1"/>
    <col min="4611" max="4611" width="8.875" style="186" customWidth="1"/>
    <col min="4612" max="4612" width="7.375" style="186" customWidth="1"/>
    <col min="4613" max="4613" width="18.125" style="186" customWidth="1"/>
    <col min="4614" max="4614" width="37" style="186" customWidth="1"/>
    <col min="4615" max="4615" width="6.5" style="186" bestFit="1" customWidth="1"/>
    <col min="4616" max="4616" width="10.125" style="186" customWidth="1"/>
    <col min="4617" max="4617" width="7.5" style="186" customWidth="1"/>
    <col min="4618" max="4618" width="7.125" style="186" customWidth="1"/>
    <col min="4619" max="4619" width="9.5" style="186" customWidth="1"/>
    <col min="4620" max="4620" width="8" style="186" customWidth="1"/>
    <col min="4621" max="4621" width="9.375" style="186" customWidth="1"/>
    <col min="4622" max="4622" width="8.5" style="186" customWidth="1"/>
    <col min="4623" max="4623" width="7.375" style="186" customWidth="1"/>
    <col min="4624" max="4624" width="6.25" style="186" customWidth="1"/>
    <col min="4625" max="4625" width="7.375" style="186" customWidth="1"/>
    <col min="4626" max="4626" width="6.875" style="186" customWidth="1"/>
    <col min="4627" max="4627" width="8.25" style="186" customWidth="1"/>
    <col min="4628" max="4628" width="7.875" style="186" customWidth="1"/>
    <col min="4629" max="4629" width="8.75" style="186" customWidth="1"/>
    <col min="4630" max="4630" width="9.75" style="186" customWidth="1"/>
    <col min="4631" max="4864" width="7.5" style="186"/>
    <col min="4865" max="4865" width="5.25" style="186" customWidth="1"/>
    <col min="4866" max="4866" width="7.875" style="186" customWidth="1"/>
    <col min="4867" max="4867" width="8.875" style="186" customWidth="1"/>
    <col min="4868" max="4868" width="7.375" style="186" customWidth="1"/>
    <col min="4869" max="4869" width="18.125" style="186" customWidth="1"/>
    <col min="4870" max="4870" width="37" style="186" customWidth="1"/>
    <col min="4871" max="4871" width="6.5" style="186" bestFit="1" customWidth="1"/>
    <col min="4872" max="4872" width="10.125" style="186" customWidth="1"/>
    <col min="4873" max="4873" width="7.5" style="186" customWidth="1"/>
    <col min="4874" max="4874" width="7.125" style="186" customWidth="1"/>
    <col min="4875" max="4875" width="9.5" style="186" customWidth="1"/>
    <col min="4876" max="4876" width="8" style="186" customWidth="1"/>
    <col min="4877" max="4877" width="9.375" style="186" customWidth="1"/>
    <col min="4878" max="4878" width="8.5" style="186" customWidth="1"/>
    <col min="4879" max="4879" width="7.375" style="186" customWidth="1"/>
    <col min="4880" max="4880" width="6.25" style="186" customWidth="1"/>
    <col min="4881" max="4881" width="7.375" style="186" customWidth="1"/>
    <col min="4882" max="4882" width="6.875" style="186" customWidth="1"/>
    <col min="4883" max="4883" width="8.25" style="186" customWidth="1"/>
    <col min="4884" max="4884" width="7.875" style="186" customWidth="1"/>
    <col min="4885" max="4885" width="8.75" style="186" customWidth="1"/>
    <col min="4886" max="4886" width="9.75" style="186" customWidth="1"/>
    <col min="4887" max="5120" width="7.5" style="186"/>
    <col min="5121" max="5121" width="5.25" style="186" customWidth="1"/>
    <col min="5122" max="5122" width="7.875" style="186" customWidth="1"/>
    <col min="5123" max="5123" width="8.875" style="186" customWidth="1"/>
    <col min="5124" max="5124" width="7.375" style="186" customWidth="1"/>
    <col min="5125" max="5125" width="18.125" style="186" customWidth="1"/>
    <col min="5126" max="5126" width="37" style="186" customWidth="1"/>
    <col min="5127" max="5127" width="6.5" style="186" bestFit="1" customWidth="1"/>
    <col min="5128" max="5128" width="10.125" style="186" customWidth="1"/>
    <col min="5129" max="5129" width="7.5" style="186" customWidth="1"/>
    <col min="5130" max="5130" width="7.125" style="186" customWidth="1"/>
    <col min="5131" max="5131" width="9.5" style="186" customWidth="1"/>
    <col min="5132" max="5132" width="8" style="186" customWidth="1"/>
    <col min="5133" max="5133" width="9.375" style="186" customWidth="1"/>
    <col min="5134" max="5134" width="8.5" style="186" customWidth="1"/>
    <col min="5135" max="5135" width="7.375" style="186" customWidth="1"/>
    <col min="5136" max="5136" width="6.25" style="186" customWidth="1"/>
    <col min="5137" max="5137" width="7.375" style="186" customWidth="1"/>
    <col min="5138" max="5138" width="6.875" style="186" customWidth="1"/>
    <col min="5139" max="5139" width="8.25" style="186" customWidth="1"/>
    <col min="5140" max="5140" width="7.875" style="186" customWidth="1"/>
    <col min="5141" max="5141" width="8.75" style="186" customWidth="1"/>
    <col min="5142" max="5142" width="9.75" style="186" customWidth="1"/>
    <col min="5143" max="5376" width="7.5" style="186"/>
    <col min="5377" max="5377" width="5.25" style="186" customWidth="1"/>
    <col min="5378" max="5378" width="7.875" style="186" customWidth="1"/>
    <col min="5379" max="5379" width="8.875" style="186" customWidth="1"/>
    <col min="5380" max="5380" width="7.375" style="186" customWidth="1"/>
    <col min="5381" max="5381" width="18.125" style="186" customWidth="1"/>
    <col min="5382" max="5382" width="37" style="186" customWidth="1"/>
    <col min="5383" max="5383" width="6.5" style="186" bestFit="1" customWidth="1"/>
    <col min="5384" max="5384" width="10.125" style="186" customWidth="1"/>
    <col min="5385" max="5385" width="7.5" style="186" customWidth="1"/>
    <col min="5386" max="5386" width="7.125" style="186" customWidth="1"/>
    <col min="5387" max="5387" width="9.5" style="186" customWidth="1"/>
    <col min="5388" max="5388" width="8" style="186" customWidth="1"/>
    <col min="5389" max="5389" width="9.375" style="186" customWidth="1"/>
    <col min="5390" max="5390" width="8.5" style="186" customWidth="1"/>
    <col min="5391" max="5391" width="7.375" style="186" customWidth="1"/>
    <col min="5392" max="5392" width="6.25" style="186" customWidth="1"/>
    <col min="5393" max="5393" width="7.375" style="186" customWidth="1"/>
    <col min="5394" max="5394" width="6.875" style="186" customWidth="1"/>
    <col min="5395" max="5395" width="8.25" style="186" customWidth="1"/>
    <col min="5396" max="5396" width="7.875" style="186" customWidth="1"/>
    <col min="5397" max="5397" width="8.75" style="186" customWidth="1"/>
    <col min="5398" max="5398" width="9.75" style="186" customWidth="1"/>
    <col min="5399" max="5632" width="7.5" style="186"/>
    <col min="5633" max="5633" width="5.25" style="186" customWidth="1"/>
    <col min="5634" max="5634" width="7.875" style="186" customWidth="1"/>
    <col min="5635" max="5635" width="8.875" style="186" customWidth="1"/>
    <col min="5636" max="5636" width="7.375" style="186" customWidth="1"/>
    <col min="5637" max="5637" width="18.125" style="186" customWidth="1"/>
    <col min="5638" max="5638" width="37" style="186" customWidth="1"/>
    <col min="5639" max="5639" width="6.5" style="186" bestFit="1" customWidth="1"/>
    <col min="5640" max="5640" width="10.125" style="186" customWidth="1"/>
    <col min="5641" max="5641" width="7.5" style="186" customWidth="1"/>
    <col min="5642" max="5642" width="7.125" style="186" customWidth="1"/>
    <col min="5643" max="5643" width="9.5" style="186" customWidth="1"/>
    <col min="5644" max="5644" width="8" style="186" customWidth="1"/>
    <col min="5645" max="5645" width="9.375" style="186" customWidth="1"/>
    <col min="5646" max="5646" width="8.5" style="186" customWidth="1"/>
    <col min="5647" max="5647" width="7.375" style="186" customWidth="1"/>
    <col min="5648" max="5648" width="6.25" style="186" customWidth="1"/>
    <col min="5649" max="5649" width="7.375" style="186" customWidth="1"/>
    <col min="5650" max="5650" width="6.875" style="186" customWidth="1"/>
    <col min="5651" max="5651" width="8.25" style="186" customWidth="1"/>
    <col min="5652" max="5652" width="7.875" style="186" customWidth="1"/>
    <col min="5653" max="5653" width="8.75" style="186" customWidth="1"/>
    <col min="5654" max="5654" width="9.75" style="186" customWidth="1"/>
    <col min="5655" max="5888" width="7.5" style="186"/>
    <col min="5889" max="5889" width="5.25" style="186" customWidth="1"/>
    <col min="5890" max="5890" width="7.875" style="186" customWidth="1"/>
    <col min="5891" max="5891" width="8.875" style="186" customWidth="1"/>
    <col min="5892" max="5892" width="7.375" style="186" customWidth="1"/>
    <col min="5893" max="5893" width="18.125" style="186" customWidth="1"/>
    <col min="5894" max="5894" width="37" style="186" customWidth="1"/>
    <col min="5895" max="5895" width="6.5" style="186" bestFit="1" customWidth="1"/>
    <col min="5896" max="5896" width="10.125" style="186" customWidth="1"/>
    <col min="5897" max="5897" width="7.5" style="186" customWidth="1"/>
    <col min="5898" max="5898" width="7.125" style="186" customWidth="1"/>
    <col min="5899" max="5899" width="9.5" style="186" customWidth="1"/>
    <col min="5900" max="5900" width="8" style="186" customWidth="1"/>
    <col min="5901" max="5901" width="9.375" style="186" customWidth="1"/>
    <col min="5902" max="5902" width="8.5" style="186" customWidth="1"/>
    <col min="5903" max="5903" width="7.375" style="186" customWidth="1"/>
    <col min="5904" max="5904" width="6.25" style="186" customWidth="1"/>
    <col min="5905" max="5905" width="7.375" style="186" customWidth="1"/>
    <col min="5906" max="5906" width="6.875" style="186" customWidth="1"/>
    <col min="5907" max="5907" width="8.25" style="186" customWidth="1"/>
    <col min="5908" max="5908" width="7.875" style="186" customWidth="1"/>
    <col min="5909" max="5909" width="8.75" style="186" customWidth="1"/>
    <col min="5910" max="5910" width="9.75" style="186" customWidth="1"/>
    <col min="5911" max="6144" width="7.5" style="186"/>
    <col min="6145" max="6145" width="5.25" style="186" customWidth="1"/>
    <col min="6146" max="6146" width="7.875" style="186" customWidth="1"/>
    <col min="6147" max="6147" width="8.875" style="186" customWidth="1"/>
    <col min="6148" max="6148" width="7.375" style="186" customWidth="1"/>
    <col min="6149" max="6149" width="18.125" style="186" customWidth="1"/>
    <col min="6150" max="6150" width="37" style="186" customWidth="1"/>
    <col min="6151" max="6151" width="6.5" style="186" bestFit="1" customWidth="1"/>
    <col min="6152" max="6152" width="10.125" style="186" customWidth="1"/>
    <col min="6153" max="6153" width="7.5" style="186" customWidth="1"/>
    <col min="6154" max="6154" width="7.125" style="186" customWidth="1"/>
    <col min="6155" max="6155" width="9.5" style="186" customWidth="1"/>
    <col min="6156" max="6156" width="8" style="186" customWidth="1"/>
    <col min="6157" max="6157" width="9.375" style="186" customWidth="1"/>
    <col min="6158" max="6158" width="8.5" style="186" customWidth="1"/>
    <col min="6159" max="6159" width="7.375" style="186" customWidth="1"/>
    <col min="6160" max="6160" width="6.25" style="186" customWidth="1"/>
    <col min="6161" max="6161" width="7.375" style="186" customWidth="1"/>
    <col min="6162" max="6162" width="6.875" style="186" customWidth="1"/>
    <col min="6163" max="6163" width="8.25" style="186" customWidth="1"/>
    <col min="6164" max="6164" width="7.875" style="186" customWidth="1"/>
    <col min="6165" max="6165" width="8.75" style="186" customWidth="1"/>
    <col min="6166" max="6166" width="9.75" style="186" customWidth="1"/>
    <col min="6167" max="6400" width="7.5" style="186"/>
    <col min="6401" max="6401" width="5.25" style="186" customWidth="1"/>
    <col min="6402" max="6402" width="7.875" style="186" customWidth="1"/>
    <col min="6403" max="6403" width="8.875" style="186" customWidth="1"/>
    <col min="6404" max="6404" width="7.375" style="186" customWidth="1"/>
    <col min="6405" max="6405" width="18.125" style="186" customWidth="1"/>
    <col min="6406" max="6406" width="37" style="186" customWidth="1"/>
    <col min="6407" max="6407" width="6.5" style="186" bestFit="1" customWidth="1"/>
    <col min="6408" max="6408" width="10.125" style="186" customWidth="1"/>
    <col min="6409" max="6409" width="7.5" style="186" customWidth="1"/>
    <col min="6410" max="6410" width="7.125" style="186" customWidth="1"/>
    <col min="6411" max="6411" width="9.5" style="186" customWidth="1"/>
    <col min="6412" max="6412" width="8" style="186" customWidth="1"/>
    <col min="6413" max="6413" width="9.375" style="186" customWidth="1"/>
    <col min="6414" max="6414" width="8.5" style="186" customWidth="1"/>
    <col min="6415" max="6415" width="7.375" style="186" customWidth="1"/>
    <col min="6416" max="6416" width="6.25" style="186" customWidth="1"/>
    <col min="6417" max="6417" width="7.375" style="186" customWidth="1"/>
    <col min="6418" max="6418" width="6.875" style="186" customWidth="1"/>
    <col min="6419" max="6419" width="8.25" style="186" customWidth="1"/>
    <col min="6420" max="6420" width="7.875" style="186" customWidth="1"/>
    <col min="6421" max="6421" width="8.75" style="186" customWidth="1"/>
    <col min="6422" max="6422" width="9.75" style="186" customWidth="1"/>
    <col min="6423" max="6656" width="7.5" style="186"/>
    <col min="6657" max="6657" width="5.25" style="186" customWidth="1"/>
    <col min="6658" max="6658" width="7.875" style="186" customWidth="1"/>
    <col min="6659" max="6659" width="8.875" style="186" customWidth="1"/>
    <col min="6660" max="6660" width="7.375" style="186" customWidth="1"/>
    <col min="6661" max="6661" width="18.125" style="186" customWidth="1"/>
    <col min="6662" max="6662" width="37" style="186" customWidth="1"/>
    <col min="6663" max="6663" width="6.5" style="186" bestFit="1" customWidth="1"/>
    <col min="6664" max="6664" width="10.125" style="186" customWidth="1"/>
    <col min="6665" max="6665" width="7.5" style="186" customWidth="1"/>
    <col min="6666" max="6666" width="7.125" style="186" customWidth="1"/>
    <col min="6667" max="6667" width="9.5" style="186" customWidth="1"/>
    <col min="6668" max="6668" width="8" style="186" customWidth="1"/>
    <col min="6669" max="6669" width="9.375" style="186" customWidth="1"/>
    <col min="6670" max="6670" width="8.5" style="186" customWidth="1"/>
    <col min="6671" max="6671" width="7.375" style="186" customWidth="1"/>
    <col min="6672" max="6672" width="6.25" style="186" customWidth="1"/>
    <col min="6673" max="6673" width="7.375" style="186" customWidth="1"/>
    <col min="6674" max="6674" width="6.875" style="186" customWidth="1"/>
    <col min="6675" max="6675" width="8.25" style="186" customWidth="1"/>
    <col min="6676" max="6676" width="7.875" style="186" customWidth="1"/>
    <col min="6677" max="6677" width="8.75" style="186" customWidth="1"/>
    <col min="6678" max="6678" width="9.75" style="186" customWidth="1"/>
    <col min="6679" max="6912" width="7.5" style="186"/>
    <col min="6913" max="6913" width="5.25" style="186" customWidth="1"/>
    <col min="6914" max="6914" width="7.875" style="186" customWidth="1"/>
    <col min="6915" max="6915" width="8.875" style="186" customWidth="1"/>
    <col min="6916" max="6916" width="7.375" style="186" customWidth="1"/>
    <col min="6917" max="6917" width="18.125" style="186" customWidth="1"/>
    <col min="6918" max="6918" width="37" style="186" customWidth="1"/>
    <col min="6919" max="6919" width="6.5" style="186" bestFit="1" customWidth="1"/>
    <col min="6920" max="6920" width="10.125" style="186" customWidth="1"/>
    <col min="6921" max="6921" width="7.5" style="186" customWidth="1"/>
    <col min="6922" max="6922" width="7.125" style="186" customWidth="1"/>
    <col min="6923" max="6923" width="9.5" style="186" customWidth="1"/>
    <col min="6924" max="6924" width="8" style="186" customWidth="1"/>
    <col min="6925" max="6925" width="9.375" style="186" customWidth="1"/>
    <col min="6926" max="6926" width="8.5" style="186" customWidth="1"/>
    <col min="6927" max="6927" width="7.375" style="186" customWidth="1"/>
    <col min="6928" max="6928" width="6.25" style="186" customWidth="1"/>
    <col min="6929" max="6929" width="7.375" style="186" customWidth="1"/>
    <col min="6930" max="6930" width="6.875" style="186" customWidth="1"/>
    <col min="6931" max="6931" width="8.25" style="186" customWidth="1"/>
    <col min="6932" max="6932" width="7.875" style="186" customWidth="1"/>
    <col min="6933" max="6933" width="8.75" style="186" customWidth="1"/>
    <col min="6934" max="6934" width="9.75" style="186" customWidth="1"/>
    <col min="6935" max="7168" width="7.5" style="186"/>
    <col min="7169" max="7169" width="5.25" style="186" customWidth="1"/>
    <col min="7170" max="7170" width="7.875" style="186" customWidth="1"/>
    <col min="7171" max="7171" width="8.875" style="186" customWidth="1"/>
    <col min="7172" max="7172" width="7.375" style="186" customWidth="1"/>
    <col min="7173" max="7173" width="18.125" style="186" customWidth="1"/>
    <col min="7174" max="7174" width="37" style="186" customWidth="1"/>
    <col min="7175" max="7175" width="6.5" style="186" bestFit="1" customWidth="1"/>
    <col min="7176" max="7176" width="10.125" style="186" customWidth="1"/>
    <col min="7177" max="7177" width="7.5" style="186" customWidth="1"/>
    <col min="7178" max="7178" width="7.125" style="186" customWidth="1"/>
    <col min="7179" max="7179" width="9.5" style="186" customWidth="1"/>
    <col min="7180" max="7180" width="8" style="186" customWidth="1"/>
    <col min="7181" max="7181" width="9.375" style="186" customWidth="1"/>
    <col min="7182" max="7182" width="8.5" style="186" customWidth="1"/>
    <col min="7183" max="7183" width="7.375" style="186" customWidth="1"/>
    <col min="7184" max="7184" width="6.25" style="186" customWidth="1"/>
    <col min="7185" max="7185" width="7.375" style="186" customWidth="1"/>
    <col min="7186" max="7186" width="6.875" style="186" customWidth="1"/>
    <col min="7187" max="7187" width="8.25" style="186" customWidth="1"/>
    <col min="7188" max="7188" width="7.875" style="186" customWidth="1"/>
    <col min="7189" max="7189" width="8.75" style="186" customWidth="1"/>
    <col min="7190" max="7190" width="9.75" style="186" customWidth="1"/>
    <col min="7191" max="7424" width="7.5" style="186"/>
    <col min="7425" max="7425" width="5.25" style="186" customWidth="1"/>
    <col min="7426" max="7426" width="7.875" style="186" customWidth="1"/>
    <col min="7427" max="7427" width="8.875" style="186" customWidth="1"/>
    <col min="7428" max="7428" width="7.375" style="186" customWidth="1"/>
    <col min="7429" max="7429" width="18.125" style="186" customWidth="1"/>
    <col min="7430" max="7430" width="37" style="186" customWidth="1"/>
    <col min="7431" max="7431" width="6.5" style="186" bestFit="1" customWidth="1"/>
    <col min="7432" max="7432" width="10.125" style="186" customWidth="1"/>
    <col min="7433" max="7433" width="7.5" style="186" customWidth="1"/>
    <col min="7434" max="7434" width="7.125" style="186" customWidth="1"/>
    <col min="7435" max="7435" width="9.5" style="186" customWidth="1"/>
    <col min="7436" max="7436" width="8" style="186" customWidth="1"/>
    <col min="7437" max="7437" width="9.375" style="186" customWidth="1"/>
    <col min="7438" max="7438" width="8.5" style="186" customWidth="1"/>
    <col min="7439" max="7439" width="7.375" style="186" customWidth="1"/>
    <col min="7440" max="7440" width="6.25" style="186" customWidth="1"/>
    <col min="7441" max="7441" width="7.375" style="186" customWidth="1"/>
    <col min="7442" max="7442" width="6.875" style="186" customWidth="1"/>
    <col min="7443" max="7443" width="8.25" style="186" customWidth="1"/>
    <col min="7444" max="7444" width="7.875" style="186" customWidth="1"/>
    <col min="7445" max="7445" width="8.75" style="186" customWidth="1"/>
    <col min="7446" max="7446" width="9.75" style="186" customWidth="1"/>
    <col min="7447" max="7680" width="7.5" style="186"/>
    <col min="7681" max="7681" width="5.25" style="186" customWidth="1"/>
    <col min="7682" max="7682" width="7.875" style="186" customWidth="1"/>
    <col min="7683" max="7683" width="8.875" style="186" customWidth="1"/>
    <col min="7684" max="7684" width="7.375" style="186" customWidth="1"/>
    <col min="7685" max="7685" width="18.125" style="186" customWidth="1"/>
    <col min="7686" max="7686" width="37" style="186" customWidth="1"/>
    <col min="7687" max="7687" width="6.5" style="186" bestFit="1" customWidth="1"/>
    <col min="7688" max="7688" width="10.125" style="186" customWidth="1"/>
    <col min="7689" max="7689" width="7.5" style="186" customWidth="1"/>
    <col min="7690" max="7690" width="7.125" style="186" customWidth="1"/>
    <col min="7691" max="7691" width="9.5" style="186" customWidth="1"/>
    <col min="7692" max="7692" width="8" style="186" customWidth="1"/>
    <col min="7693" max="7693" width="9.375" style="186" customWidth="1"/>
    <col min="7694" max="7694" width="8.5" style="186" customWidth="1"/>
    <col min="7695" max="7695" width="7.375" style="186" customWidth="1"/>
    <col min="7696" max="7696" width="6.25" style="186" customWidth="1"/>
    <col min="7697" max="7697" width="7.375" style="186" customWidth="1"/>
    <col min="7698" max="7698" width="6.875" style="186" customWidth="1"/>
    <col min="7699" max="7699" width="8.25" style="186" customWidth="1"/>
    <col min="7700" max="7700" width="7.875" style="186" customWidth="1"/>
    <col min="7701" max="7701" width="8.75" style="186" customWidth="1"/>
    <col min="7702" max="7702" width="9.75" style="186" customWidth="1"/>
    <col min="7703" max="7936" width="7.5" style="186"/>
    <col min="7937" max="7937" width="5.25" style="186" customWidth="1"/>
    <col min="7938" max="7938" width="7.875" style="186" customWidth="1"/>
    <col min="7939" max="7939" width="8.875" style="186" customWidth="1"/>
    <col min="7940" max="7940" width="7.375" style="186" customWidth="1"/>
    <col min="7941" max="7941" width="18.125" style="186" customWidth="1"/>
    <col min="7942" max="7942" width="37" style="186" customWidth="1"/>
    <col min="7943" max="7943" width="6.5" style="186" bestFit="1" customWidth="1"/>
    <col min="7944" max="7944" width="10.125" style="186" customWidth="1"/>
    <col min="7945" max="7945" width="7.5" style="186" customWidth="1"/>
    <col min="7946" max="7946" width="7.125" style="186" customWidth="1"/>
    <col min="7947" max="7947" width="9.5" style="186" customWidth="1"/>
    <col min="7948" max="7948" width="8" style="186" customWidth="1"/>
    <col min="7949" max="7949" width="9.375" style="186" customWidth="1"/>
    <col min="7950" max="7950" width="8.5" style="186" customWidth="1"/>
    <col min="7951" max="7951" width="7.375" style="186" customWidth="1"/>
    <col min="7952" max="7952" width="6.25" style="186" customWidth="1"/>
    <col min="7953" max="7953" width="7.375" style="186" customWidth="1"/>
    <col min="7954" max="7954" width="6.875" style="186" customWidth="1"/>
    <col min="7955" max="7955" width="8.25" style="186" customWidth="1"/>
    <col min="7956" max="7956" width="7.875" style="186" customWidth="1"/>
    <col min="7957" max="7957" width="8.75" style="186" customWidth="1"/>
    <col min="7958" max="7958" width="9.75" style="186" customWidth="1"/>
    <col min="7959" max="8192" width="7.5" style="186"/>
    <col min="8193" max="8193" width="5.25" style="186" customWidth="1"/>
    <col min="8194" max="8194" width="7.875" style="186" customWidth="1"/>
    <col min="8195" max="8195" width="8.875" style="186" customWidth="1"/>
    <col min="8196" max="8196" width="7.375" style="186" customWidth="1"/>
    <col min="8197" max="8197" width="18.125" style="186" customWidth="1"/>
    <col min="8198" max="8198" width="37" style="186" customWidth="1"/>
    <col min="8199" max="8199" width="6.5" style="186" bestFit="1" customWidth="1"/>
    <col min="8200" max="8200" width="10.125" style="186" customWidth="1"/>
    <col min="8201" max="8201" width="7.5" style="186" customWidth="1"/>
    <col min="8202" max="8202" width="7.125" style="186" customWidth="1"/>
    <col min="8203" max="8203" width="9.5" style="186" customWidth="1"/>
    <col min="8204" max="8204" width="8" style="186" customWidth="1"/>
    <col min="8205" max="8205" width="9.375" style="186" customWidth="1"/>
    <col min="8206" max="8206" width="8.5" style="186" customWidth="1"/>
    <col min="8207" max="8207" width="7.375" style="186" customWidth="1"/>
    <col min="8208" max="8208" width="6.25" style="186" customWidth="1"/>
    <col min="8209" max="8209" width="7.375" style="186" customWidth="1"/>
    <col min="8210" max="8210" width="6.875" style="186" customWidth="1"/>
    <col min="8211" max="8211" width="8.25" style="186" customWidth="1"/>
    <col min="8212" max="8212" width="7.875" style="186" customWidth="1"/>
    <col min="8213" max="8213" width="8.75" style="186" customWidth="1"/>
    <col min="8214" max="8214" width="9.75" style="186" customWidth="1"/>
    <col min="8215" max="8448" width="7.5" style="186"/>
    <col min="8449" max="8449" width="5.25" style="186" customWidth="1"/>
    <col min="8450" max="8450" width="7.875" style="186" customWidth="1"/>
    <col min="8451" max="8451" width="8.875" style="186" customWidth="1"/>
    <col min="8452" max="8452" width="7.375" style="186" customWidth="1"/>
    <col min="8453" max="8453" width="18.125" style="186" customWidth="1"/>
    <col min="8454" max="8454" width="37" style="186" customWidth="1"/>
    <col min="8455" max="8455" width="6.5" style="186" bestFit="1" customWidth="1"/>
    <col min="8456" max="8456" width="10.125" style="186" customWidth="1"/>
    <col min="8457" max="8457" width="7.5" style="186" customWidth="1"/>
    <col min="8458" max="8458" width="7.125" style="186" customWidth="1"/>
    <col min="8459" max="8459" width="9.5" style="186" customWidth="1"/>
    <col min="8460" max="8460" width="8" style="186" customWidth="1"/>
    <col min="8461" max="8461" width="9.375" style="186" customWidth="1"/>
    <col min="8462" max="8462" width="8.5" style="186" customWidth="1"/>
    <col min="8463" max="8463" width="7.375" style="186" customWidth="1"/>
    <col min="8464" max="8464" width="6.25" style="186" customWidth="1"/>
    <col min="8465" max="8465" width="7.375" style="186" customWidth="1"/>
    <col min="8466" max="8466" width="6.875" style="186" customWidth="1"/>
    <col min="8467" max="8467" width="8.25" style="186" customWidth="1"/>
    <col min="8468" max="8468" width="7.875" style="186" customWidth="1"/>
    <col min="8469" max="8469" width="8.75" style="186" customWidth="1"/>
    <col min="8470" max="8470" width="9.75" style="186" customWidth="1"/>
    <col min="8471" max="8704" width="7.5" style="186"/>
    <col min="8705" max="8705" width="5.25" style="186" customWidth="1"/>
    <col min="8706" max="8706" width="7.875" style="186" customWidth="1"/>
    <col min="8707" max="8707" width="8.875" style="186" customWidth="1"/>
    <col min="8708" max="8708" width="7.375" style="186" customWidth="1"/>
    <col min="8709" max="8709" width="18.125" style="186" customWidth="1"/>
    <col min="8710" max="8710" width="37" style="186" customWidth="1"/>
    <col min="8711" max="8711" width="6.5" style="186" bestFit="1" customWidth="1"/>
    <col min="8712" max="8712" width="10.125" style="186" customWidth="1"/>
    <col min="8713" max="8713" width="7.5" style="186" customWidth="1"/>
    <col min="8714" max="8714" width="7.125" style="186" customWidth="1"/>
    <col min="8715" max="8715" width="9.5" style="186" customWidth="1"/>
    <col min="8716" max="8716" width="8" style="186" customWidth="1"/>
    <col min="8717" max="8717" width="9.375" style="186" customWidth="1"/>
    <col min="8718" max="8718" width="8.5" style="186" customWidth="1"/>
    <col min="8719" max="8719" width="7.375" style="186" customWidth="1"/>
    <col min="8720" max="8720" width="6.25" style="186" customWidth="1"/>
    <col min="8721" max="8721" width="7.375" style="186" customWidth="1"/>
    <col min="8722" max="8722" width="6.875" style="186" customWidth="1"/>
    <col min="8723" max="8723" width="8.25" style="186" customWidth="1"/>
    <col min="8724" max="8724" width="7.875" style="186" customWidth="1"/>
    <col min="8725" max="8725" width="8.75" style="186" customWidth="1"/>
    <col min="8726" max="8726" width="9.75" style="186" customWidth="1"/>
    <col min="8727" max="8960" width="7.5" style="186"/>
    <col min="8961" max="8961" width="5.25" style="186" customWidth="1"/>
    <col min="8962" max="8962" width="7.875" style="186" customWidth="1"/>
    <col min="8963" max="8963" width="8.875" style="186" customWidth="1"/>
    <col min="8964" max="8964" width="7.375" style="186" customWidth="1"/>
    <col min="8965" max="8965" width="18.125" style="186" customWidth="1"/>
    <col min="8966" max="8966" width="37" style="186" customWidth="1"/>
    <col min="8967" max="8967" width="6.5" style="186" bestFit="1" customWidth="1"/>
    <col min="8968" max="8968" width="10.125" style="186" customWidth="1"/>
    <col min="8969" max="8969" width="7.5" style="186" customWidth="1"/>
    <col min="8970" max="8970" width="7.125" style="186" customWidth="1"/>
    <col min="8971" max="8971" width="9.5" style="186" customWidth="1"/>
    <col min="8972" max="8972" width="8" style="186" customWidth="1"/>
    <col min="8973" max="8973" width="9.375" style="186" customWidth="1"/>
    <col min="8974" max="8974" width="8.5" style="186" customWidth="1"/>
    <col min="8975" max="8975" width="7.375" style="186" customWidth="1"/>
    <col min="8976" max="8976" width="6.25" style="186" customWidth="1"/>
    <col min="8977" max="8977" width="7.375" style="186" customWidth="1"/>
    <col min="8978" max="8978" width="6.875" style="186" customWidth="1"/>
    <col min="8979" max="8979" width="8.25" style="186" customWidth="1"/>
    <col min="8980" max="8980" width="7.875" style="186" customWidth="1"/>
    <col min="8981" max="8981" width="8.75" style="186" customWidth="1"/>
    <col min="8982" max="8982" width="9.75" style="186" customWidth="1"/>
    <col min="8983" max="9216" width="7.5" style="186"/>
    <col min="9217" max="9217" width="5.25" style="186" customWidth="1"/>
    <col min="9218" max="9218" width="7.875" style="186" customWidth="1"/>
    <col min="9219" max="9219" width="8.875" style="186" customWidth="1"/>
    <col min="9220" max="9220" width="7.375" style="186" customWidth="1"/>
    <col min="9221" max="9221" width="18.125" style="186" customWidth="1"/>
    <col min="9222" max="9222" width="37" style="186" customWidth="1"/>
    <col min="9223" max="9223" width="6.5" style="186" bestFit="1" customWidth="1"/>
    <col min="9224" max="9224" width="10.125" style="186" customWidth="1"/>
    <col min="9225" max="9225" width="7.5" style="186" customWidth="1"/>
    <col min="9226" max="9226" width="7.125" style="186" customWidth="1"/>
    <col min="9227" max="9227" width="9.5" style="186" customWidth="1"/>
    <col min="9228" max="9228" width="8" style="186" customWidth="1"/>
    <col min="9229" max="9229" width="9.375" style="186" customWidth="1"/>
    <col min="9230" max="9230" width="8.5" style="186" customWidth="1"/>
    <col min="9231" max="9231" width="7.375" style="186" customWidth="1"/>
    <col min="9232" max="9232" width="6.25" style="186" customWidth="1"/>
    <col min="9233" max="9233" width="7.375" style="186" customWidth="1"/>
    <col min="9234" max="9234" width="6.875" style="186" customWidth="1"/>
    <col min="9235" max="9235" width="8.25" style="186" customWidth="1"/>
    <col min="9236" max="9236" width="7.875" style="186" customWidth="1"/>
    <col min="9237" max="9237" width="8.75" style="186" customWidth="1"/>
    <col min="9238" max="9238" width="9.75" style="186" customWidth="1"/>
    <col min="9239" max="9472" width="7.5" style="186"/>
    <col min="9473" max="9473" width="5.25" style="186" customWidth="1"/>
    <col min="9474" max="9474" width="7.875" style="186" customWidth="1"/>
    <col min="9475" max="9475" width="8.875" style="186" customWidth="1"/>
    <col min="9476" max="9476" width="7.375" style="186" customWidth="1"/>
    <col min="9477" max="9477" width="18.125" style="186" customWidth="1"/>
    <col min="9478" max="9478" width="37" style="186" customWidth="1"/>
    <col min="9479" max="9479" width="6.5" style="186" bestFit="1" customWidth="1"/>
    <col min="9480" max="9480" width="10.125" style="186" customWidth="1"/>
    <col min="9481" max="9481" width="7.5" style="186" customWidth="1"/>
    <col min="9482" max="9482" width="7.125" style="186" customWidth="1"/>
    <col min="9483" max="9483" width="9.5" style="186" customWidth="1"/>
    <col min="9484" max="9484" width="8" style="186" customWidth="1"/>
    <col min="9485" max="9485" width="9.375" style="186" customWidth="1"/>
    <col min="9486" max="9486" width="8.5" style="186" customWidth="1"/>
    <col min="9487" max="9487" width="7.375" style="186" customWidth="1"/>
    <col min="9488" max="9488" width="6.25" style="186" customWidth="1"/>
    <col min="9489" max="9489" width="7.375" style="186" customWidth="1"/>
    <col min="9490" max="9490" width="6.875" style="186" customWidth="1"/>
    <col min="9491" max="9491" width="8.25" style="186" customWidth="1"/>
    <col min="9492" max="9492" width="7.875" style="186" customWidth="1"/>
    <col min="9493" max="9493" width="8.75" style="186" customWidth="1"/>
    <col min="9494" max="9494" width="9.75" style="186" customWidth="1"/>
    <col min="9495" max="9728" width="7.5" style="186"/>
    <col min="9729" max="9729" width="5.25" style="186" customWidth="1"/>
    <col min="9730" max="9730" width="7.875" style="186" customWidth="1"/>
    <col min="9731" max="9731" width="8.875" style="186" customWidth="1"/>
    <col min="9732" max="9732" width="7.375" style="186" customWidth="1"/>
    <col min="9733" max="9733" width="18.125" style="186" customWidth="1"/>
    <col min="9734" max="9734" width="37" style="186" customWidth="1"/>
    <col min="9735" max="9735" width="6.5" style="186" bestFit="1" customWidth="1"/>
    <col min="9736" max="9736" width="10.125" style="186" customWidth="1"/>
    <col min="9737" max="9737" width="7.5" style="186" customWidth="1"/>
    <col min="9738" max="9738" width="7.125" style="186" customWidth="1"/>
    <col min="9739" max="9739" width="9.5" style="186" customWidth="1"/>
    <col min="9740" max="9740" width="8" style="186" customWidth="1"/>
    <col min="9741" max="9741" width="9.375" style="186" customWidth="1"/>
    <col min="9742" max="9742" width="8.5" style="186" customWidth="1"/>
    <col min="9743" max="9743" width="7.375" style="186" customWidth="1"/>
    <col min="9744" max="9744" width="6.25" style="186" customWidth="1"/>
    <col min="9745" max="9745" width="7.375" style="186" customWidth="1"/>
    <col min="9746" max="9746" width="6.875" style="186" customWidth="1"/>
    <col min="9747" max="9747" width="8.25" style="186" customWidth="1"/>
    <col min="9748" max="9748" width="7.875" style="186" customWidth="1"/>
    <col min="9749" max="9749" width="8.75" style="186" customWidth="1"/>
    <col min="9750" max="9750" width="9.75" style="186" customWidth="1"/>
    <col min="9751" max="9984" width="7.5" style="186"/>
    <col min="9985" max="9985" width="5.25" style="186" customWidth="1"/>
    <col min="9986" max="9986" width="7.875" style="186" customWidth="1"/>
    <col min="9987" max="9987" width="8.875" style="186" customWidth="1"/>
    <col min="9988" max="9988" width="7.375" style="186" customWidth="1"/>
    <col min="9989" max="9989" width="18.125" style="186" customWidth="1"/>
    <col min="9990" max="9990" width="37" style="186" customWidth="1"/>
    <col min="9991" max="9991" width="6.5" style="186" bestFit="1" customWidth="1"/>
    <col min="9992" max="9992" width="10.125" style="186" customWidth="1"/>
    <col min="9993" max="9993" width="7.5" style="186" customWidth="1"/>
    <col min="9994" max="9994" width="7.125" style="186" customWidth="1"/>
    <col min="9995" max="9995" width="9.5" style="186" customWidth="1"/>
    <col min="9996" max="9996" width="8" style="186" customWidth="1"/>
    <col min="9997" max="9997" width="9.375" style="186" customWidth="1"/>
    <col min="9998" max="9998" width="8.5" style="186" customWidth="1"/>
    <col min="9999" max="9999" width="7.375" style="186" customWidth="1"/>
    <col min="10000" max="10000" width="6.25" style="186" customWidth="1"/>
    <col min="10001" max="10001" width="7.375" style="186" customWidth="1"/>
    <col min="10002" max="10002" width="6.875" style="186" customWidth="1"/>
    <col min="10003" max="10003" width="8.25" style="186" customWidth="1"/>
    <col min="10004" max="10004" width="7.875" style="186" customWidth="1"/>
    <col min="10005" max="10005" width="8.75" style="186" customWidth="1"/>
    <col min="10006" max="10006" width="9.75" style="186" customWidth="1"/>
    <col min="10007" max="10240" width="7.5" style="186"/>
    <col min="10241" max="10241" width="5.25" style="186" customWidth="1"/>
    <col min="10242" max="10242" width="7.875" style="186" customWidth="1"/>
    <col min="10243" max="10243" width="8.875" style="186" customWidth="1"/>
    <col min="10244" max="10244" width="7.375" style="186" customWidth="1"/>
    <col min="10245" max="10245" width="18.125" style="186" customWidth="1"/>
    <col min="10246" max="10246" width="37" style="186" customWidth="1"/>
    <col min="10247" max="10247" width="6.5" style="186" bestFit="1" customWidth="1"/>
    <col min="10248" max="10248" width="10.125" style="186" customWidth="1"/>
    <col min="10249" max="10249" width="7.5" style="186" customWidth="1"/>
    <col min="10250" max="10250" width="7.125" style="186" customWidth="1"/>
    <col min="10251" max="10251" width="9.5" style="186" customWidth="1"/>
    <col min="10252" max="10252" width="8" style="186" customWidth="1"/>
    <col min="10253" max="10253" width="9.375" style="186" customWidth="1"/>
    <col min="10254" max="10254" width="8.5" style="186" customWidth="1"/>
    <col min="10255" max="10255" width="7.375" style="186" customWidth="1"/>
    <col min="10256" max="10256" width="6.25" style="186" customWidth="1"/>
    <col min="10257" max="10257" width="7.375" style="186" customWidth="1"/>
    <col min="10258" max="10258" width="6.875" style="186" customWidth="1"/>
    <col min="10259" max="10259" width="8.25" style="186" customWidth="1"/>
    <col min="10260" max="10260" width="7.875" style="186" customWidth="1"/>
    <col min="10261" max="10261" width="8.75" style="186" customWidth="1"/>
    <col min="10262" max="10262" width="9.75" style="186" customWidth="1"/>
    <col min="10263" max="10496" width="7.5" style="186"/>
    <col min="10497" max="10497" width="5.25" style="186" customWidth="1"/>
    <col min="10498" max="10498" width="7.875" style="186" customWidth="1"/>
    <col min="10499" max="10499" width="8.875" style="186" customWidth="1"/>
    <col min="10500" max="10500" width="7.375" style="186" customWidth="1"/>
    <col min="10501" max="10501" width="18.125" style="186" customWidth="1"/>
    <col min="10502" max="10502" width="37" style="186" customWidth="1"/>
    <col min="10503" max="10503" width="6.5" style="186" bestFit="1" customWidth="1"/>
    <col min="10504" max="10504" width="10.125" style="186" customWidth="1"/>
    <col min="10505" max="10505" width="7.5" style="186" customWidth="1"/>
    <col min="10506" max="10506" width="7.125" style="186" customWidth="1"/>
    <col min="10507" max="10507" width="9.5" style="186" customWidth="1"/>
    <col min="10508" max="10508" width="8" style="186" customWidth="1"/>
    <col min="10509" max="10509" width="9.375" style="186" customWidth="1"/>
    <col min="10510" max="10510" width="8.5" style="186" customWidth="1"/>
    <col min="10511" max="10511" width="7.375" style="186" customWidth="1"/>
    <col min="10512" max="10512" width="6.25" style="186" customWidth="1"/>
    <col min="10513" max="10513" width="7.375" style="186" customWidth="1"/>
    <col min="10514" max="10514" width="6.875" style="186" customWidth="1"/>
    <col min="10515" max="10515" width="8.25" style="186" customWidth="1"/>
    <col min="10516" max="10516" width="7.875" style="186" customWidth="1"/>
    <col min="10517" max="10517" width="8.75" style="186" customWidth="1"/>
    <col min="10518" max="10518" width="9.75" style="186" customWidth="1"/>
    <col min="10519" max="10752" width="7.5" style="186"/>
    <col min="10753" max="10753" width="5.25" style="186" customWidth="1"/>
    <col min="10754" max="10754" width="7.875" style="186" customWidth="1"/>
    <col min="10755" max="10755" width="8.875" style="186" customWidth="1"/>
    <col min="10756" max="10756" width="7.375" style="186" customWidth="1"/>
    <col min="10757" max="10757" width="18.125" style="186" customWidth="1"/>
    <col min="10758" max="10758" width="37" style="186" customWidth="1"/>
    <col min="10759" max="10759" width="6.5" style="186" bestFit="1" customWidth="1"/>
    <col min="10760" max="10760" width="10.125" style="186" customWidth="1"/>
    <col min="10761" max="10761" width="7.5" style="186" customWidth="1"/>
    <col min="10762" max="10762" width="7.125" style="186" customWidth="1"/>
    <col min="10763" max="10763" width="9.5" style="186" customWidth="1"/>
    <col min="10764" max="10764" width="8" style="186" customWidth="1"/>
    <col min="10765" max="10765" width="9.375" style="186" customWidth="1"/>
    <col min="10766" max="10766" width="8.5" style="186" customWidth="1"/>
    <col min="10767" max="10767" width="7.375" style="186" customWidth="1"/>
    <col min="10768" max="10768" width="6.25" style="186" customWidth="1"/>
    <col min="10769" max="10769" width="7.375" style="186" customWidth="1"/>
    <col min="10770" max="10770" width="6.875" style="186" customWidth="1"/>
    <col min="10771" max="10771" width="8.25" style="186" customWidth="1"/>
    <col min="10772" max="10772" width="7.875" style="186" customWidth="1"/>
    <col min="10773" max="10773" width="8.75" style="186" customWidth="1"/>
    <col min="10774" max="10774" width="9.75" style="186" customWidth="1"/>
    <col min="10775" max="11008" width="7.5" style="186"/>
    <col min="11009" max="11009" width="5.25" style="186" customWidth="1"/>
    <col min="11010" max="11010" width="7.875" style="186" customWidth="1"/>
    <col min="11011" max="11011" width="8.875" style="186" customWidth="1"/>
    <col min="11012" max="11012" width="7.375" style="186" customWidth="1"/>
    <col min="11013" max="11013" width="18.125" style="186" customWidth="1"/>
    <col min="11014" max="11014" width="37" style="186" customWidth="1"/>
    <col min="11015" max="11015" width="6.5" style="186" bestFit="1" customWidth="1"/>
    <col min="11016" max="11016" width="10.125" style="186" customWidth="1"/>
    <col min="11017" max="11017" width="7.5" style="186" customWidth="1"/>
    <col min="11018" max="11018" width="7.125" style="186" customWidth="1"/>
    <col min="11019" max="11019" width="9.5" style="186" customWidth="1"/>
    <col min="11020" max="11020" width="8" style="186" customWidth="1"/>
    <col min="11021" max="11021" width="9.375" style="186" customWidth="1"/>
    <col min="11022" max="11022" width="8.5" style="186" customWidth="1"/>
    <col min="11023" max="11023" width="7.375" style="186" customWidth="1"/>
    <col min="11024" max="11024" width="6.25" style="186" customWidth="1"/>
    <col min="11025" max="11025" width="7.375" style="186" customWidth="1"/>
    <col min="11026" max="11026" width="6.875" style="186" customWidth="1"/>
    <col min="11027" max="11027" width="8.25" style="186" customWidth="1"/>
    <col min="11028" max="11028" width="7.875" style="186" customWidth="1"/>
    <col min="11029" max="11029" width="8.75" style="186" customWidth="1"/>
    <col min="11030" max="11030" width="9.75" style="186" customWidth="1"/>
    <col min="11031" max="11264" width="7.5" style="186"/>
    <col min="11265" max="11265" width="5.25" style="186" customWidth="1"/>
    <col min="11266" max="11266" width="7.875" style="186" customWidth="1"/>
    <col min="11267" max="11267" width="8.875" style="186" customWidth="1"/>
    <col min="11268" max="11268" width="7.375" style="186" customWidth="1"/>
    <col min="11269" max="11269" width="18.125" style="186" customWidth="1"/>
    <col min="11270" max="11270" width="37" style="186" customWidth="1"/>
    <col min="11271" max="11271" width="6.5" style="186" bestFit="1" customWidth="1"/>
    <col min="11272" max="11272" width="10.125" style="186" customWidth="1"/>
    <col min="11273" max="11273" width="7.5" style="186" customWidth="1"/>
    <col min="11274" max="11274" width="7.125" style="186" customWidth="1"/>
    <col min="11275" max="11275" width="9.5" style="186" customWidth="1"/>
    <col min="11276" max="11276" width="8" style="186" customWidth="1"/>
    <col min="11277" max="11277" width="9.375" style="186" customWidth="1"/>
    <col min="11278" max="11278" width="8.5" style="186" customWidth="1"/>
    <col min="11279" max="11279" width="7.375" style="186" customWidth="1"/>
    <col min="11280" max="11280" width="6.25" style="186" customWidth="1"/>
    <col min="11281" max="11281" width="7.375" style="186" customWidth="1"/>
    <col min="11282" max="11282" width="6.875" style="186" customWidth="1"/>
    <col min="11283" max="11283" width="8.25" style="186" customWidth="1"/>
    <col min="11284" max="11284" width="7.875" style="186" customWidth="1"/>
    <col min="11285" max="11285" width="8.75" style="186" customWidth="1"/>
    <col min="11286" max="11286" width="9.75" style="186" customWidth="1"/>
    <col min="11287" max="11520" width="7.5" style="186"/>
    <col min="11521" max="11521" width="5.25" style="186" customWidth="1"/>
    <col min="11522" max="11522" width="7.875" style="186" customWidth="1"/>
    <col min="11523" max="11523" width="8.875" style="186" customWidth="1"/>
    <col min="11524" max="11524" width="7.375" style="186" customWidth="1"/>
    <col min="11525" max="11525" width="18.125" style="186" customWidth="1"/>
    <col min="11526" max="11526" width="37" style="186" customWidth="1"/>
    <col min="11527" max="11527" width="6.5" style="186" bestFit="1" customWidth="1"/>
    <col min="11528" max="11528" width="10.125" style="186" customWidth="1"/>
    <col min="11529" max="11529" width="7.5" style="186" customWidth="1"/>
    <col min="11530" max="11530" width="7.125" style="186" customWidth="1"/>
    <col min="11531" max="11531" width="9.5" style="186" customWidth="1"/>
    <col min="11532" max="11532" width="8" style="186" customWidth="1"/>
    <col min="11533" max="11533" width="9.375" style="186" customWidth="1"/>
    <col min="11534" max="11534" width="8.5" style="186" customWidth="1"/>
    <col min="11535" max="11535" width="7.375" style="186" customWidth="1"/>
    <col min="11536" max="11536" width="6.25" style="186" customWidth="1"/>
    <col min="11537" max="11537" width="7.375" style="186" customWidth="1"/>
    <col min="11538" max="11538" width="6.875" style="186" customWidth="1"/>
    <col min="11539" max="11539" width="8.25" style="186" customWidth="1"/>
    <col min="11540" max="11540" width="7.875" style="186" customWidth="1"/>
    <col min="11541" max="11541" width="8.75" style="186" customWidth="1"/>
    <col min="11542" max="11542" width="9.75" style="186" customWidth="1"/>
    <col min="11543" max="11776" width="7.5" style="186"/>
    <col min="11777" max="11777" width="5.25" style="186" customWidth="1"/>
    <col min="11778" max="11778" width="7.875" style="186" customWidth="1"/>
    <col min="11779" max="11779" width="8.875" style="186" customWidth="1"/>
    <col min="11780" max="11780" width="7.375" style="186" customWidth="1"/>
    <col min="11781" max="11781" width="18.125" style="186" customWidth="1"/>
    <col min="11782" max="11782" width="37" style="186" customWidth="1"/>
    <col min="11783" max="11783" width="6.5" style="186" bestFit="1" customWidth="1"/>
    <col min="11784" max="11784" width="10.125" style="186" customWidth="1"/>
    <col min="11785" max="11785" width="7.5" style="186" customWidth="1"/>
    <col min="11786" max="11786" width="7.125" style="186" customWidth="1"/>
    <col min="11787" max="11787" width="9.5" style="186" customWidth="1"/>
    <col min="11788" max="11788" width="8" style="186" customWidth="1"/>
    <col min="11789" max="11789" width="9.375" style="186" customWidth="1"/>
    <col min="11790" max="11790" width="8.5" style="186" customWidth="1"/>
    <col min="11791" max="11791" width="7.375" style="186" customWidth="1"/>
    <col min="11792" max="11792" width="6.25" style="186" customWidth="1"/>
    <col min="11793" max="11793" width="7.375" style="186" customWidth="1"/>
    <col min="11794" max="11794" width="6.875" style="186" customWidth="1"/>
    <col min="11795" max="11795" width="8.25" style="186" customWidth="1"/>
    <col min="11796" max="11796" width="7.875" style="186" customWidth="1"/>
    <col min="11797" max="11797" width="8.75" style="186" customWidth="1"/>
    <col min="11798" max="11798" width="9.75" style="186" customWidth="1"/>
    <col min="11799" max="12032" width="7.5" style="186"/>
    <col min="12033" max="12033" width="5.25" style="186" customWidth="1"/>
    <col min="12034" max="12034" width="7.875" style="186" customWidth="1"/>
    <col min="12035" max="12035" width="8.875" style="186" customWidth="1"/>
    <col min="12036" max="12036" width="7.375" style="186" customWidth="1"/>
    <col min="12037" max="12037" width="18.125" style="186" customWidth="1"/>
    <col min="12038" max="12038" width="37" style="186" customWidth="1"/>
    <col min="12039" max="12039" width="6.5" style="186" bestFit="1" customWidth="1"/>
    <col min="12040" max="12040" width="10.125" style="186" customWidth="1"/>
    <col min="12041" max="12041" width="7.5" style="186" customWidth="1"/>
    <col min="12042" max="12042" width="7.125" style="186" customWidth="1"/>
    <col min="12043" max="12043" width="9.5" style="186" customWidth="1"/>
    <col min="12044" max="12044" width="8" style="186" customWidth="1"/>
    <col min="12045" max="12045" width="9.375" style="186" customWidth="1"/>
    <col min="12046" max="12046" width="8.5" style="186" customWidth="1"/>
    <col min="12047" max="12047" width="7.375" style="186" customWidth="1"/>
    <col min="12048" max="12048" width="6.25" style="186" customWidth="1"/>
    <col min="12049" max="12049" width="7.375" style="186" customWidth="1"/>
    <col min="12050" max="12050" width="6.875" style="186" customWidth="1"/>
    <col min="12051" max="12051" width="8.25" style="186" customWidth="1"/>
    <col min="12052" max="12052" width="7.875" style="186" customWidth="1"/>
    <col min="12053" max="12053" width="8.75" style="186" customWidth="1"/>
    <col min="12054" max="12054" width="9.75" style="186" customWidth="1"/>
    <col min="12055" max="12288" width="7.5" style="186"/>
    <col min="12289" max="12289" width="5.25" style="186" customWidth="1"/>
    <col min="12290" max="12290" width="7.875" style="186" customWidth="1"/>
    <col min="12291" max="12291" width="8.875" style="186" customWidth="1"/>
    <col min="12292" max="12292" width="7.375" style="186" customWidth="1"/>
    <col min="12293" max="12293" width="18.125" style="186" customWidth="1"/>
    <col min="12294" max="12294" width="37" style="186" customWidth="1"/>
    <col min="12295" max="12295" width="6.5" style="186" bestFit="1" customWidth="1"/>
    <col min="12296" max="12296" width="10.125" style="186" customWidth="1"/>
    <col min="12297" max="12297" width="7.5" style="186" customWidth="1"/>
    <col min="12298" max="12298" width="7.125" style="186" customWidth="1"/>
    <col min="12299" max="12299" width="9.5" style="186" customWidth="1"/>
    <col min="12300" max="12300" width="8" style="186" customWidth="1"/>
    <col min="12301" max="12301" width="9.375" style="186" customWidth="1"/>
    <col min="12302" max="12302" width="8.5" style="186" customWidth="1"/>
    <col min="12303" max="12303" width="7.375" style="186" customWidth="1"/>
    <col min="12304" max="12304" width="6.25" style="186" customWidth="1"/>
    <col min="12305" max="12305" width="7.375" style="186" customWidth="1"/>
    <col min="12306" max="12306" width="6.875" style="186" customWidth="1"/>
    <col min="12307" max="12307" width="8.25" style="186" customWidth="1"/>
    <col min="12308" max="12308" width="7.875" style="186" customWidth="1"/>
    <col min="12309" max="12309" width="8.75" style="186" customWidth="1"/>
    <col min="12310" max="12310" width="9.75" style="186" customWidth="1"/>
    <col min="12311" max="12544" width="7.5" style="186"/>
    <col min="12545" max="12545" width="5.25" style="186" customWidth="1"/>
    <col min="12546" max="12546" width="7.875" style="186" customWidth="1"/>
    <col min="12547" max="12547" width="8.875" style="186" customWidth="1"/>
    <col min="12548" max="12548" width="7.375" style="186" customWidth="1"/>
    <col min="12549" max="12549" width="18.125" style="186" customWidth="1"/>
    <col min="12550" max="12550" width="37" style="186" customWidth="1"/>
    <col min="12551" max="12551" width="6.5" style="186" bestFit="1" customWidth="1"/>
    <col min="12552" max="12552" width="10.125" style="186" customWidth="1"/>
    <col min="12553" max="12553" width="7.5" style="186" customWidth="1"/>
    <col min="12554" max="12554" width="7.125" style="186" customWidth="1"/>
    <col min="12555" max="12555" width="9.5" style="186" customWidth="1"/>
    <col min="12556" max="12556" width="8" style="186" customWidth="1"/>
    <col min="12557" max="12557" width="9.375" style="186" customWidth="1"/>
    <col min="12558" max="12558" width="8.5" style="186" customWidth="1"/>
    <col min="12559" max="12559" width="7.375" style="186" customWidth="1"/>
    <col min="12560" max="12560" width="6.25" style="186" customWidth="1"/>
    <col min="12561" max="12561" width="7.375" style="186" customWidth="1"/>
    <col min="12562" max="12562" width="6.875" style="186" customWidth="1"/>
    <col min="12563" max="12563" width="8.25" style="186" customWidth="1"/>
    <col min="12564" max="12564" width="7.875" style="186" customWidth="1"/>
    <col min="12565" max="12565" width="8.75" style="186" customWidth="1"/>
    <col min="12566" max="12566" width="9.75" style="186" customWidth="1"/>
    <col min="12567" max="12800" width="7.5" style="186"/>
    <col min="12801" max="12801" width="5.25" style="186" customWidth="1"/>
    <col min="12802" max="12802" width="7.875" style="186" customWidth="1"/>
    <col min="12803" max="12803" width="8.875" style="186" customWidth="1"/>
    <col min="12804" max="12804" width="7.375" style="186" customWidth="1"/>
    <col min="12805" max="12805" width="18.125" style="186" customWidth="1"/>
    <col min="12806" max="12806" width="37" style="186" customWidth="1"/>
    <col min="12807" max="12807" width="6.5" style="186" bestFit="1" customWidth="1"/>
    <col min="12808" max="12808" width="10.125" style="186" customWidth="1"/>
    <col min="12809" max="12809" width="7.5" style="186" customWidth="1"/>
    <col min="12810" max="12810" width="7.125" style="186" customWidth="1"/>
    <col min="12811" max="12811" width="9.5" style="186" customWidth="1"/>
    <col min="12812" max="12812" width="8" style="186" customWidth="1"/>
    <col min="12813" max="12813" width="9.375" style="186" customWidth="1"/>
    <col min="12814" max="12814" width="8.5" style="186" customWidth="1"/>
    <col min="12815" max="12815" width="7.375" style="186" customWidth="1"/>
    <col min="12816" max="12816" width="6.25" style="186" customWidth="1"/>
    <col min="12817" max="12817" width="7.375" style="186" customWidth="1"/>
    <col min="12818" max="12818" width="6.875" style="186" customWidth="1"/>
    <col min="12819" max="12819" width="8.25" style="186" customWidth="1"/>
    <col min="12820" max="12820" width="7.875" style="186" customWidth="1"/>
    <col min="12821" max="12821" width="8.75" style="186" customWidth="1"/>
    <col min="12822" max="12822" width="9.75" style="186" customWidth="1"/>
    <col min="12823" max="13056" width="7.5" style="186"/>
    <col min="13057" max="13057" width="5.25" style="186" customWidth="1"/>
    <col min="13058" max="13058" width="7.875" style="186" customWidth="1"/>
    <col min="13059" max="13059" width="8.875" style="186" customWidth="1"/>
    <col min="13060" max="13060" width="7.375" style="186" customWidth="1"/>
    <col min="13061" max="13061" width="18.125" style="186" customWidth="1"/>
    <col min="13062" max="13062" width="37" style="186" customWidth="1"/>
    <col min="13063" max="13063" width="6.5" style="186" bestFit="1" customWidth="1"/>
    <col min="13064" max="13064" width="10.125" style="186" customWidth="1"/>
    <col min="13065" max="13065" width="7.5" style="186" customWidth="1"/>
    <col min="13066" max="13066" width="7.125" style="186" customWidth="1"/>
    <col min="13067" max="13067" width="9.5" style="186" customWidth="1"/>
    <col min="13068" max="13068" width="8" style="186" customWidth="1"/>
    <col min="13069" max="13069" width="9.375" style="186" customWidth="1"/>
    <col min="13070" max="13070" width="8.5" style="186" customWidth="1"/>
    <col min="13071" max="13071" width="7.375" style="186" customWidth="1"/>
    <col min="13072" max="13072" width="6.25" style="186" customWidth="1"/>
    <col min="13073" max="13073" width="7.375" style="186" customWidth="1"/>
    <col min="13074" max="13074" width="6.875" style="186" customWidth="1"/>
    <col min="13075" max="13075" width="8.25" style="186" customWidth="1"/>
    <col min="13076" max="13076" width="7.875" style="186" customWidth="1"/>
    <col min="13077" max="13077" width="8.75" style="186" customWidth="1"/>
    <col min="13078" max="13078" width="9.75" style="186" customWidth="1"/>
    <col min="13079" max="13312" width="7.5" style="186"/>
    <col min="13313" max="13313" width="5.25" style="186" customWidth="1"/>
    <col min="13314" max="13314" width="7.875" style="186" customWidth="1"/>
    <col min="13315" max="13315" width="8.875" style="186" customWidth="1"/>
    <col min="13316" max="13316" width="7.375" style="186" customWidth="1"/>
    <col min="13317" max="13317" width="18.125" style="186" customWidth="1"/>
    <col min="13318" max="13318" width="37" style="186" customWidth="1"/>
    <col min="13319" max="13319" width="6.5" style="186" bestFit="1" customWidth="1"/>
    <col min="13320" max="13320" width="10.125" style="186" customWidth="1"/>
    <col min="13321" max="13321" width="7.5" style="186" customWidth="1"/>
    <col min="13322" max="13322" width="7.125" style="186" customWidth="1"/>
    <col min="13323" max="13323" width="9.5" style="186" customWidth="1"/>
    <col min="13324" max="13324" width="8" style="186" customWidth="1"/>
    <col min="13325" max="13325" width="9.375" style="186" customWidth="1"/>
    <col min="13326" max="13326" width="8.5" style="186" customWidth="1"/>
    <col min="13327" max="13327" width="7.375" style="186" customWidth="1"/>
    <col min="13328" max="13328" width="6.25" style="186" customWidth="1"/>
    <col min="13329" max="13329" width="7.375" style="186" customWidth="1"/>
    <col min="13330" max="13330" width="6.875" style="186" customWidth="1"/>
    <col min="13331" max="13331" width="8.25" style="186" customWidth="1"/>
    <col min="13332" max="13332" width="7.875" style="186" customWidth="1"/>
    <col min="13333" max="13333" width="8.75" style="186" customWidth="1"/>
    <col min="13334" max="13334" width="9.75" style="186" customWidth="1"/>
    <col min="13335" max="13568" width="7.5" style="186"/>
    <col min="13569" max="13569" width="5.25" style="186" customWidth="1"/>
    <col min="13570" max="13570" width="7.875" style="186" customWidth="1"/>
    <col min="13571" max="13571" width="8.875" style="186" customWidth="1"/>
    <col min="13572" max="13572" width="7.375" style="186" customWidth="1"/>
    <col min="13573" max="13573" width="18.125" style="186" customWidth="1"/>
    <col min="13574" max="13574" width="37" style="186" customWidth="1"/>
    <col min="13575" max="13575" width="6.5" style="186" bestFit="1" customWidth="1"/>
    <col min="13576" max="13576" width="10.125" style="186" customWidth="1"/>
    <col min="13577" max="13577" width="7.5" style="186" customWidth="1"/>
    <col min="13578" max="13578" width="7.125" style="186" customWidth="1"/>
    <col min="13579" max="13579" width="9.5" style="186" customWidth="1"/>
    <col min="13580" max="13580" width="8" style="186" customWidth="1"/>
    <col min="13581" max="13581" width="9.375" style="186" customWidth="1"/>
    <col min="13582" max="13582" width="8.5" style="186" customWidth="1"/>
    <col min="13583" max="13583" width="7.375" style="186" customWidth="1"/>
    <col min="13584" max="13584" width="6.25" style="186" customWidth="1"/>
    <col min="13585" max="13585" width="7.375" style="186" customWidth="1"/>
    <col min="13586" max="13586" width="6.875" style="186" customWidth="1"/>
    <col min="13587" max="13587" width="8.25" style="186" customWidth="1"/>
    <col min="13588" max="13588" width="7.875" style="186" customWidth="1"/>
    <col min="13589" max="13589" width="8.75" style="186" customWidth="1"/>
    <col min="13590" max="13590" width="9.75" style="186" customWidth="1"/>
    <col min="13591" max="13824" width="7.5" style="186"/>
    <col min="13825" max="13825" width="5.25" style="186" customWidth="1"/>
    <col min="13826" max="13826" width="7.875" style="186" customWidth="1"/>
    <col min="13827" max="13827" width="8.875" style="186" customWidth="1"/>
    <col min="13828" max="13828" width="7.375" style="186" customWidth="1"/>
    <col min="13829" max="13829" width="18.125" style="186" customWidth="1"/>
    <col min="13830" max="13830" width="37" style="186" customWidth="1"/>
    <col min="13831" max="13831" width="6.5" style="186" bestFit="1" customWidth="1"/>
    <col min="13832" max="13832" width="10.125" style="186" customWidth="1"/>
    <col min="13833" max="13833" width="7.5" style="186" customWidth="1"/>
    <col min="13834" max="13834" width="7.125" style="186" customWidth="1"/>
    <col min="13835" max="13835" width="9.5" style="186" customWidth="1"/>
    <col min="13836" max="13836" width="8" style="186" customWidth="1"/>
    <col min="13837" max="13837" width="9.375" style="186" customWidth="1"/>
    <col min="13838" max="13838" width="8.5" style="186" customWidth="1"/>
    <col min="13839" max="13839" width="7.375" style="186" customWidth="1"/>
    <col min="13840" max="13840" width="6.25" style="186" customWidth="1"/>
    <col min="13841" max="13841" width="7.375" style="186" customWidth="1"/>
    <col min="13842" max="13842" width="6.875" style="186" customWidth="1"/>
    <col min="13843" max="13843" width="8.25" style="186" customWidth="1"/>
    <col min="13844" max="13844" width="7.875" style="186" customWidth="1"/>
    <col min="13845" max="13845" width="8.75" style="186" customWidth="1"/>
    <col min="13846" max="13846" width="9.75" style="186" customWidth="1"/>
    <col min="13847" max="14080" width="7.5" style="186"/>
    <col min="14081" max="14081" width="5.25" style="186" customWidth="1"/>
    <col min="14082" max="14082" width="7.875" style="186" customWidth="1"/>
    <col min="14083" max="14083" width="8.875" style="186" customWidth="1"/>
    <col min="14084" max="14084" width="7.375" style="186" customWidth="1"/>
    <col min="14085" max="14085" width="18.125" style="186" customWidth="1"/>
    <col min="14086" max="14086" width="37" style="186" customWidth="1"/>
    <col min="14087" max="14087" width="6.5" style="186" bestFit="1" customWidth="1"/>
    <col min="14088" max="14088" width="10.125" style="186" customWidth="1"/>
    <col min="14089" max="14089" width="7.5" style="186" customWidth="1"/>
    <col min="14090" max="14090" width="7.125" style="186" customWidth="1"/>
    <col min="14091" max="14091" width="9.5" style="186" customWidth="1"/>
    <col min="14092" max="14092" width="8" style="186" customWidth="1"/>
    <col min="14093" max="14093" width="9.375" style="186" customWidth="1"/>
    <col min="14094" max="14094" width="8.5" style="186" customWidth="1"/>
    <col min="14095" max="14095" width="7.375" style="186" customWidth="1"/>
    <col min="14096" max="14096" width="6.25" style="186" customWidth="1"/>
    <col min="14097" max="14097" width="7.375" style="186" customWidth="1"/>
    <col min="14098" max="14098" width="6.875" style="186" customWidth="1"/>
    <col min="14099" max="14099" width="8.25" style="186" customWidth="1"/>
    <col min="14100" max="14100" width="7.875" style="186" customWidth="1"/>
    <col min="14101" max="14101" width="8.75" style="186" customWidth="1"/>
    <col min="14102" max="14102" width="9.75" style="186" customWidth="1"/>
    <col min="14103" max="14336" width="7.5" style="186"/>
    <col min="14337" max="14337" width="5.25" style="186" customWidth="1"/>
    <col min="14338" max="14338" width="7.875" style="186" customWidth="1"/>
    <col min="14339" max="14339" width="8.875" style="186" customWidth="1"/>
    <col min="14340" max="14340" width="7.375" style="186" customWidth="1"/>
    <col min="14341" max="14341" width="18.125" style="186" customWidth="1"/>
    <col min="14342" max="14342" width="37" style="186" customWidth="1"/>
    <col min="14343" max="14343" width="6.5" style="186" bestFit="1" customWidth="1"/>
    <col min="14344" max="14344" width="10.125" style="186" customWidth="1"/>
    <col min="14345" max="14345" width="7.5" style="186" customWidth="1"/>
    <col min="14346" max="14346" width="7.125" style="186" customWidth="1"/>
    <col min="14347" max="14347" width="9.5" style="186" customWidth="1"/>
    <col min="14348" max="14348" width="8" style="186" customWidth="1"/>
    <col min="14349" max="14349" width="9.375" style="186" customWidth="1"/>
    <col min="14350" max="14350" width="8.5" style="186" customWidth="1"/>
    <col min="14351" max="14351" width="7.375" style="186" customWidth="1"/>
    <col min="14352" max="14352" width="6.25" style="186" customWidth="1"/>
    <col min="14353" max="14353" width="7.375" style="186" customWidth="1"/>
    <col min="14354" max="14354" width="6.875" style="186" customWidth="1"/>
    <col min="14355" max="14355" width="8.25" style="186" customWidth="1"/>
    <col min="14356" max="14356" width="7.875" style="186" customWidth="1"/>
    <col min="14357" max="14357" width="8.75" style="186" customWidth="1"/>
    <col min="14358" max="14358" width="9.75" style="186" customWidth="1"/>
    <col min="14359" max="14592" width="7.5" style="186"/>
    <col min="14593" max="14593" width="5.25" style="186" customWidth="1"/>
    <col min="14594" max="14594" width="7.875" style="186" customWidth="1"/>
    <col min="14595" max="14595" width="8.875" style="186" customWidth="1"/>
    <col min="14596" max="14596" width="7.375" style="186" customWidth="1"/>
    <col min="14597" max="14597" width="18.125" style="186" customWidth="1"/>
    <col min="14598" max="14598" width="37" style="186" customWidth="1"/>
    <col min="14599" max="14599" width="6.5" style="186" bestFit="1" customWidth="1"/>
    <col min="14600" max="14600" width="10.125" style="186" customWidth="1"/>
    <col min="14601" max="14601" width="7.5" style="186" customWidth="1"/>
    <col min="14602" max="14602" width="7.125" style="186" customWidth="1"/>
    <col min="14603" max="14603" width="9.5" style="186" customWidth="1"/>
    <col min="14604" max="14604" width="8" style="186" customWidth="1"/>
    <col min="14605" max="14605" width="9.375" style="186" customWidth="1"/>
    <col min="14606" max="14606" width="8.5" style="186" customWidth="1"/>
    <col min="14607" max="14607" width="7.375" style="186" customWidth="1"/>
    <col min="14608" max="14608" width="6.25" style="186" customWidth="1"/>
    <col min="14609" max="14609" width="7.375" style="186" customWidth="1"/>
    <col min="14610" max="14610" width="6.875" style="186" customWidth="1"/>
    <col min="14611" max="14611" width="8.25" style="186" customWidth="1"/>
    <col min="14612" max="14612" width="7.875" style="186" customWidth="1"/>
    <col min="14613" max="14613" width="8.75" style="186" customWidth="1"/>
    <col min="14614" max="14614" width="9.75" style="186" customWidth="1"/>
    <col min="14615" max="14848" width="7.5" style="186"/>
    <col min="14849" max="14849" width="5.25" style="186" customWidth="1"/>
    <col min="14850" max="14850" width="7.875" style="186" customWidth="1"/>
    <col min="14851" max="14851" width="8.875" style="186" customWidth="1"/>
    <col min="14852" max="14852" width="7.375" style="186" customWidth="1"/>
    <col min="14853" max="14853" width="18.125" style="186" customWidth="1"/>
    <col min="14854" max="14854" width="37" style="186" customWidth="1"/>
    <col min="14855" max="14855" width="6.5" style="186" bestFit="1" customWidth="1"/>
    <col min="14856" max="14856" width="10.125" style="186" customWidth="1"/>
    <col min="14857" max="14857" width="7.5" style="186" customWidth="1"/>
    <col min="14858" max="14858" width="7.125" style="186" customWidth="1"/>
    <col min="14859" max="14859" width="9.5" style="186" customWidth="1"/>
    <col min="14860" max="14860" width="8" style="186" customWidth="1"/>
    <col min="14861" max="14861" width="9.375" style="186" customWidth="1"/>
    <col min="14862" max="14862" width="8.5" style="186" customWidth="1"/>
    <col min="14863" max="14863" width="7.375" style="186" customWidth="1"/>
    <col min="14864" max="14864" width="6.25" style="186" customWidth="1"/>
    <col min="14865" max="14865" width="7.375" style="186" customWidth="1"/>
    <col min="14866" max="14866" width="6.875" style="186" customWidth="1"/>
    <col min="14867" max="14867" width="8.25" style="186" customWidth="1"/>
    <col min="14868" max="14868" width="7.875" style="186" customWidth="1"/>
    <col min="14869" max="14869" width="8.75" style="186" customWidth="1"/>
    <col min="14870" max="14870" width="9.75" style="186" customWidth="1"/>
    <col min="14871" max="15104" width="7.5" style="186"/>
    <col min="15105" max="15105" width="5.25" style="186" customWidth="1"/>
    <col min="15106" max="15106" width="7.875" style="186" customWidth="1"/>
    <col min="15107" max="15107" width="8.875" style="186" customWidth="1"/>
    <col min="15108" max="15108" width="7.375" style="186" customWidth="1"/>
    <col min="15109" max="15109" width="18.125" style="186" customWidth="1"/>
    <col min="15110" max="15110" width="37" style="186" customWidth="1"/>
    <col min="15111" max="15111" width="6.5" style="186" bestFit="1" customWidth="1"/>
    <col min="15112" max="15112" width="10.125" style="186" customWidth="1"/>
    <col min="15113" max="15113" width="7.5" style="186" customWidth="1"/>
    <col min="15114" max="15114" width="7.125" style="186" customWidth="1"/>
    <col min="15115" max="15115" width="9.5" style="186" customWidth="1"/>
    <col min="15116" max="15116" width="8" style="186" customWidth="1"/>
    <col min="15117" max="15117" width="9.375" style="186" customWidth="1"/>
    <col min="15118" max="15118" width="8.5" style="186" customWidth="1"/>
    <col min="15119" max="15119" width="7.375" style="186" customWidth="1"/>
    <col min="15120" max="15120" width="6.25" style="186" customWidth="1"/>
    <col min="15121" max="15121" width="7.375" style="186" customWidth="1"/>
    <col min="15122" max="15122" width="6.875" style="186" customWidth="1"/>
    <col min="15123" max="15123" width="8.25" style="186" customWidth="1"/>
    <col min="15124" max="15124" width="7.875" style="186" customWidth="1"/>
    <col min="15125" max="15125" width="8.75" style="186" customWidth="1"/>
    <col min="15126" max="15126" width="9.75" style="186" customWidth="1"/>
    <col min="15127" max="15360" width="7.5" style="186"/>
    <col min="15361" max="15361" width="5.25" style="186" customWidth="1"/>
    <col min="15362" max="15362" width="7.875" style="186" customWidth="1"/>
    <col min="15363" max="15363" width="8.875" style="186" customWidth="1"/>
    <col min="15364" max="15364" width="7.375" style="186" customWidth="1"/>
    <col min="15365" max="15365" width="18.125" style="186" customWidth="1"/>
    <col min="15366" max="15366" width="37" style="186" customWidth="1"/>
    <col min="15367" max="15367" width="6.5" style="186" bestFit="1" customWidth="1"/>
    <col min="15368" max="15368" width="10.125" style="186" customWidth="1"/>
    <col min="15369" max="15369" width="7.5" style="186" customWidth="1"/>
    <col min="15370" max="15370" width="7.125" style="186" customWidth="1"/>
    <col min="15371" max="15371" width="9.5" style="186" customWidth="1"/>
    <col min="15372" max="15372" width="8" style="186" customWidth="1"/>
    <col min="15373" max="15373" width="9.375" style="186" customWidth="1"/>
    <col min="15374" max="15374" width="8.5" style="186" customWidth="1"/>
    <col min="15375" max="15375" width="7.375" style="186" customWidth="1"/>
    <col min="15376" max="15376" width="6.25" style="186" customWidth="1"/>
    <col min="15377" max="15377" width="7.375" style="186" customWidth="1"/>
    <col min="15378" max="15378" width="6.875" style="186" customWidth="1"/>
    <col min="15379" max="15379" width="8.25" style="186" customWidth="1"/>
    <col min="15380" max="15380" width="7.875" style="186" customWidth="1"/>
    <col min="15381" max="15381" width="8.75" style="186" customWidth="1"/>
    <col min="15382" max="15382" width="9.75" style="186" customWidth="1"/>
    <col min="15383" max="15616" width="7.5" style="186"/>
    <col min="15617" max="15617" width="5.25" style="186" customWidth="1"/>
    <col min="15618" max="15618" width="7.875" style="186" customWidth="1"/>
    <col min="15619" max="15619" width="8.875" style="186" customWidth="1"/>
    <col min="15620" max="15620" width="7.375" style="186" customWidth="1"/>
    <col min="15621" max="15621" width="18.125" style="186" customWidth="1"/>
    <col min="15622" max="15622" width="37" style="186" customWidth="1"/>
    <col min="15623" max="15623" width="6.5" style="186" bestFit="1" customWidth="1"/>
    <col min="15624" max="15624" width="10.125" style="186" customWidth="1"/>
    <col min="15625" max="15625" width="7.5" style="186" customWidth="1"/>
    <col min="15626" max="15626" width="7.125" style="186" customWidth="1"/>
    <col min="15627" max="15627" width="9.5" style="186" customWidth="1"/>
    <col min="15628" max="15628" width="8" style="186" customWidth="1"/>
    <col min="15629" max="15629" width="9.375" style="186" customWidth="1"/>
    <col min="15630" max="15630" width="8.5" style="186" customWidth="1"/>
    <col min="15631" max="15631" width="7.375" style="186" customWidth="1"/>
    <col min="15632" max="15632" width="6.25" style="186" customWidth="1"/>
    <col min="15633" max="15633" width="7.375" style="186" customWidth="1"/>
    <col min="15634" max="15634" width="6.875" style="186" customWidth="1"/>
    <col min="15635" max="15635" width="8.25" style="186" customWidth="1"/>
    <col min="15636" max="15636" width="7.875" style="186" customWidth="1"/>
    <col min="15637" max="15637" width="8.75" style="186" customWidth="1"/>
    <col min="15638" max="15638" width="9.75" style="186" customWidth="1"/>
    <col min="15639" max="15872" width="7.5" style="186"/>
    <col min="15873" max="15873" width="5.25" style="186" customWidth="1"/>
    <col min="15874" max="15874" width="7.875" style="186" customWidth="1"/>
    <col min="15875" max="15875" width="8.875" style="186" customWidth="1"/>
    <col min="15876" max="15876" width="7.375" style="186" customWidth="1"/>
    <col min="15877" max="15877" width="18.125" style="186" customWidth="1"/>
    <col min="15878" max="15878" width="37" style="186" customWidth="1"/>
    <col min="15879" max="15879" width="6.5" style="186" bestFit="1" customWidth="1"/>
    <col min="15880" max="15880" width="10.125" style="186" customWidth="1"/>
    <col min="15881" max="15881" width="7.5" style="186" customWidth="1"/>
    <col min="15882" max="15882" width="7.125" style="186" customWidth="1"/>
    <col min="15883" max="15883" width="9.5" style="186" customWidth="1"/>
    <col min="15884" max="15884" width="8" style="186" customWidth="1"/>
    <col min="15885" max="15885" width="9.375" style="186" customWidth="1"/>
    <col min="15886" max="15886" width="8.5" style="186" customWidth="1"/>
    <col min="15887" max="15887" width="7.375" style="186" customWidth="1"/>
    <col min="15888" max="15888" width="6.25" style="186" customWidth="1"/>
    <col min="15889" max="15889" width="7.375" style="186" customWidth="1"/>
    <col min="15890" max="15890" width="6.875" style="186" customWidth="1"/>
    <col min="15891" max="15891" width="8.25" style="186" customWidth="1"/>
    <col min="15892" max="15892" width="7.875" style="186" customWidth="1"/>
    <col min="15893" max="15893" width="8.75" style="186" customWidth="1"/>
    <col min="15894" max="15894" width="9.75" style="186" customWidth="1"/>
    <col min="15895" max="16128" width="7.5" style="186"/>
    <col min="16129" max="16129" width="5.25" style="186" customWidth="1"/>
    <col min="16130" max="16130" width="7.875" style="186" customWidth="1"/>
    <col min="16131" max="16131" width="8.875" style="186" customWidth="1"/>
    <col min="16132" max="16132" width="7.375" style="186" customWidth="1"/>
    <col min="16133" max="16133" width="18.125" style="186" customWidth="1"/>
    <col min="16134" max="16134" width="37" style="186" customWidth="1"/>
    <col min="16135" max="16135" width="6.5" style="186" bestFit="1" customWidth="1"/>
    <col min="16136" max="16136" width="10.125" style="186" customWidth="1"/>
    <col min="16137" max="16137" width="7.5" style="186" customWidth="1"/>
    <col min="16138" max="16138" width="7.125" style="186" customWidth="1"/>
    <col min="16139" max="16139" width="9.5" style="186" customWidth="1"/>
    <col min="16140" max="16140" width="8" style="186" customWidth="1"/>
    <col min="16141" max="16141" width="9.375" style="186" customWidth="1"/>
    <col min="16142" max="16142" width="8.5" style="186" customWidth="1"/>
    <col min="16143" max="16143" width="7.375" style="186" customWidth="1"/>
    <col min="16144" max="16144" width="6.25" style="186" customWidth="1"/>
    <col min="16145" max="16145" width="7.375" style="186" customWidth="1"/>
    <col min="16146" max="16146" width="6.875" style="186" customWidth="1"/>
    <col min="16147" max="16147" width="8.25" style="186" customWidth="1"/>
    <col min="16148" max="16148" width="7.875" style="186" customWidth="1"/>
    <col min="16149" max="16149" width="8.75" style="186" customWidth="1"/>
    <col min="16150" max="16150" width="9.75" style="186" customWidth="1"/>
    <col min="16151" max="16384" width="7.5" style="186"/>
  </cols>
  <sheetData>
    <row r="1" spans="1:24" s="182" customFormat="1" ht="18" customHeight="1">
      <c r="A1" s="344" t="s">
        <v>407</v>
      </c>
      <c r="B1" s="335"/>
      <c r="C1" s="328" t="s">
        <v>236</v>
      </c>
      <c r="D1" s="329"/>
      <c r="E1" s="330"/>
      <c r="F1" s="330"/>
      <c r="G1" s="330"/>
      <c r="H1" s="331" t="s">
        <v>20</v>
      </c>
      <c r="I1" s="329"/>
      <c r="J1" s="329"/>
      <c r="K1" s="329"/>
      <c r="L1" s="329"/>
      <c r="M1" s="332"/>
      <c r="N1" s="332"/>
      <c r="O1" s="333"/>
      <c r="P1" s="333"/>
      <c r="Q1" s="332"/>
      <c r="R1" s="333"/>
      <c r="S1" s="333"/>
      <c r="T1" s="333"/>
      <c r="U1" s="334"/>
      <c r="V1" s="334"/>
      <c r="X1" s="183"/>
    </row>
    <row r="2" spans="1:24" s="182" customFormat="1" ht="7.5" customHeight="1">
      <c r="A2" s="344"/>
      <c r="B2" s="335"/>
      <c r="C2" s="335"/>
      <c r="D2" s="329"/>
      <c r="E2" s="330"/>
      <c r="F2" s="330"/>
      <c r="G2" s="330"/>
      <c r="H2" s="331"/>
      <c r="I2" s="329"/>
      <c r="J2" s="329"/>
      <c r="K2" s="329"/>
      <c r="L2" s="329"/>
      <c r="M2" s="332"/>
      <c r="N2" s="332"/>
      <c r="O2" s="333"/>
      <c r="P2" s="333"/>
      <c r="Q2" s="332"/>
      <c r="R2" s="333"/>
      <c r="S2" s="333"/>
      <c r="T2" s="333"/>
      <c r="U2" s="334"/>
      <c r="V2" s="334"/>
      <c r="X2" s="183"/>
    </row>
    <row r="3" spans="1:24" s="182" customFormat="1" ht="18">
      <c r="A3" s="344" t="s">
        <v>42</v>
      </c>
      <c r="B3" s="335"/>
      <c r="C3" s="328" t="s">
        <v>139</v>
      </c>
      <c r="D3" s="337"/>
      <c r="E3" s="330"/>
      <c r="F3" s="330"/>
      <c r="G3" s="330"/>
      <c r="H3"/>
      <c r="I3" s="329"/>
      <c r="J3" s="329"/>
      <c r="K3" s="329"/>
      <c r="L3" s="329"/>
      <c r="M3" s="332"/>
      <c r="N3" s="338" t="s">
        <v>261</v>
      </c>
      <c r="O3" s="333"/>
      <c r="P3" s="333"/>
      <c r="Q3" s="332"/>
      <c r="R3" s="333"/>
      <c r="S3" s="333"/>
      <c r="T3" s="333"/>
      <c r="U3" s="332"/>
      <c r="V3" s="332"/>
      <c r="X3" s="183"/>
    </row>
    <row r="4" spans="1:24" s="182" customFormat="1" ht="7.5" customHeight="1">
      <c r="A4" s="344"/>
      <c r="B4" s="335"/>
      <c r="C4" s="337"/>
      <c r="D4" s="335"/>
      <c r="E4" s="339"/>
      <c r="F4" s="339"/>
      <c r="G4" s="339"/>
      <c r="H4" s="340"/>
      <c r="I4" s="341"/>
      <c r="J4" s="341"/>
      <c r="K4" s="329"/>
      <c r="L4" s="329"/>
      <c r="M4" s="332"/>
      <c r="N4" s="332"/>
      <c r="O4" s="333"/>
      <c r="P4" s="333"/>
      <c r="Q4" s="332"/>
      <c r="R4" s="333"/>
      <c r="S4" s="333"/>
      <c r="T4" s="342"/>
      <c r="U4" s="332"/>
      <c r="V4" s="332"/>
      <c r="X4" s="183"/>
    </row>
    <row r="5" spans="1:24" s="182" customFormat="1" ht="15.75" customHeight="1">
      <c r="A5" s="344" t="s">
        <v>408</v>
      </c>
      <c r="B5" s="335"/>
      <c r="C5" s="328" t="s">
        <v>409</v>
      </c>
      <c r="D5" s="337"/>
      <c r="E5" s="339"/>
      <c r="F5" s="339"/>
      <c r="G5" s="339"/>
      <c r="H5" s="340"/>
      <c r="I5" s="341"/>
      <c r="J5" s="341"/>
      <c r="K5" s="329"/>
      <c r="L5" s="329"/>
      <c r="M5" s="332"/>
      <c r="N5" s="332"/>
      <c r="O5" s="333"/>
      <c r="P5" s="333"/>
      <c r="Q5" s="332"/>
      <c r="R5" s="333"/>
      <c r="S5" s="333"/>
      <c r="T5" s="342"/>
      <c r="U5" s="332"/>
      <c r="V5" s="332"/>
      <c r="X5" s="183"/>
    </row>
    <row r="6" spans="1:24" s="182" customFormat="1" ht="7.5" customHeight="1">
      <c r="A6" s="344"/>
      <c r="B6" s="335"/>
      <c r="C6" s="337"/>
      <c r="D6" s="335"/>
      <c r="E6" s="330"/>
      <c r="F6" s="330"/>
      <c r="G6" s="330"/>
      <c r="H6" s="331"/>
      <c r="I6" s="329"/>
      <c r="J6" s="329"/>
      <c r="K6" s="329"/>
      <c r="L6" s="329"/>
      <c r="M6" s="332"/>
      <c r="N6" s="332"/>
      <c r="O6" s="333"/>
      <c r="P6" s="333"/>
      <c r="Q6" s="332"/>
      <c r="R6" s="333"/>
      <c r="S6" s="333"/>
      <c r="T6" s="333"/>
      <c r="U6" s="332"/>
      <c r="V6" s="332"/>
      <c r="X6" s="183"/>
    </row>
    <row r="7" spans="1:24" s="182" customFormat="1">
      <c r="A7" s="344" t="s">
        <v>213</v>
      </c>
      <c r="B7" s="335"/>
      <c r="C7" s="328" t="s">
        <v>236</v>
      </c>
      <c r="D7" s="337"/>
      <c r="E7" s="330"/>
      <c r="F7" s="330"/>
      <c r="G7" s="330"/>
      <c r="H7" s="331"/>
      <c r="I7" s="329"/>
      <c r="J7" s="329"/>
      <c r="K7" s="329"/>
      <c r="L7" s="329"/>
      <c r="M7" s="332"/>
      <c r="N7" s="334"/>
      <c r="O7" s="342"/>
      <c r="P7" s="342"/>
      <c r="Q7" s="334"/>
      <c r="R7" s="342"/>
      <c r="S7" s="342"/>
      <c r="T7" s="342"/>
      <c r="U7" s="334"/>
      <c r="V7" s="332"/>
      <c r="X7" s="183"/>
    </row>
    <row r="8" spans="1:24" s="182" customFormat="1" ht="5.25" customHeight="1">
      <c r="A8" s="329"/>
      <c r="B8" s="335"/>
      <c r="C8" s="335"/>
      <c r="D8" s="329"/>
      <c r="E8" s="330"/>
      <c r="F8" s="330"/>
      <c r="G8" s="330"/>
      <c r="H8" s="331"/>
      <c r="I8" s="329"/>
      <c r="J8" s="329"/>
      <c r="K8" s="329"/>
      <c r="L8" s="329"/>
      <c r="M8" s="332"/>
      <c r="N8" s="334"/>
      <c r="O8" s="342"/>
      <c r="P8" s="342"/>
      <c r="Q8" s="334"/>
      <c r="R8" s="342"/>
      <c r="S8" s="342"/>
      <c r="T8" s="342"/>
      <c r="U8" s="334"/>
      <c r="V8" s="332"/>
      <c r="X8" s="183"/>
    </row>
    <row r="9" spans="1:24" s="182" customFormat="1">
      <c r="A9" s="329" t="s">
        <v>410</v>
      </c>
      <c r="B9" s="335"/>
      <c r="C9" s="328" t="s">
        <v>411</v>
      </c>
      <c r="D9" s="329"/>
      <c r="E9" s="330"/>
      <c r="F9" s="330"/>
      <c r="G9" s="330"/>
      <c r="H9" s="331"/>
      <c r="I9" s="329"/>
      <c r="J9" s="329"/>
      <c r="K9" s="329"/>
      <c r="L9" s="329"/>
      <c r="M9" s="332"/>
      <c r="N9" s="334"/>
      <c r="O9" s="342"/>
      <c r="P9" s="342"/>
      <c r="Q9" s="334"/>
      <c r="R9" s="342"/>
      <c r="S9" s="342"/>
      <c r="T9" s="342"/>
      <c r="U9" s="334"/>
      <c r="V9" s="332"/>
      <c r="X9" s="183"/>
    </row>
    <row r="10" spans="1:24" s="182" customFormat="1" ht="15" thickBot="1">
      <c r="A10" s="335"/>
      <c r="B10" s="335"/>
      <c r="C10" s="335"/>
      <c r="D10" s="329"/>
      <c r="E10" s="344"/>
      <c r="F10" s="344"/>
      <c r="G10" s="344"/>
      <c r="H10" s="345"/>
      <c r="I10" s="346"/>
      <c r="J10" s="346"/>
      <c r="K10" s="346"/>
      <c r="L10" s="346"/>
      <c r="M10" s="332"/>
      <c r="N10" s="332"/>
      <c r="O10" s="333"/>
      <c r="P10" s="333"/>
      <c r="Q10" s="332"/>
      <c r="R10" s="333"/>
      <c r="S10" s="347"/>
      <c r="T10" s="347"/>
      <c r="U10" s="332"/>
      <c r="V10" s="332"/>
    </row>
    <row r="11" spans="1:24" s="184" customFormat="1" ht="15" thickBot="1">
      <c r="A11" s="348"/>
      <c r="B11" s="348"/>
      <c r="C11" s="348"/>
      <c r="D11" s="349"/>
      <c r="E11" s="350"/>
      <c r="F11" s="350" t="s">
        <v>156</v>
      </c>
      <c r="G11" s="350"/>
      <c r="H11" s="351"/>
      <c r="I11" s="352"/>
      <c r="J11" s="352"/>
      <c r="K11" s="352"/>
      <c r="L11" s="353"/>
      <c r="M11" s="354"/>
      <c r="N11" s="354"/>
      <c r="O11" s="355"/>
      <c r="P11" s="355"/>
      <c r="Q11" s="354"/>
      <c r="R11" s="355"/>
      <c r="S11" s="356" t="s">
        <v>156</v>
      </c>
      <c r="T11" s="357"/>
      <c r="U11" s="354"/>
      <c r="V11" s="354"/>
    </row>
    <row r="12" spans="1:24" s="184" customFormat="1" ht="15" thickTop="1">
      <c r="A12" s="348"/>
      <c r="B12" s="348"/>
      <c r="C12" s="348"/>
      <c r="D12" s="365" t="s">
        <v>157</v>
      </c>
      <c r="E12" s="366" t="s">
        <v>158</v>
      </c>
      <c r="F12" s="367" t="s">
        <v>159</v>
      </c>
      <c r="G12" s="366" t="s">
        <v>160</v>
      </c>
      <c r="H12" s="368" t="s">
        <v>161</v>
      </c>
      <c r="I12" s="369" t="s">
        <v>162</v>
      </c>
      <c r="J12" s="369" t="s">
        <v>163</v>
      </c>
      <c r="K12" s="369" t="s">
        <v>164</v>
      </c>
      <c r="L12" s="370" t="s">
        <v>165</v>
      </c>
      <c r="M12" s="371" t="s">
        <v>166</v>
      </c>
      <c r="N12" s="372" t="s">
        <v>167</v>
      </c>
      <c r="O12" s="373" t="s">
        <v>168</v>
      </c>
      <c r="P12" s="373" t="s">
        <v>169</v>
      </c>
      <c r="Q12" s="374" t="s">
        <v>170</v>
      </c>
      <c r="R12" s="373" t="s">
        <v>171</v>
      </c>
      <c r="S12" s="375" t="s">
        <v>172</v>
      </c>
      <c r="T12" s="376" t="s">
        <v>173</v>
      </c>
      <c r="U12" s="372" t="s">
        <v>174</v>
      </c>
      <c r="V12" s="377" t="s">
        <v>175</v>
      </c>
    </row>
    <row r="13" spans="1:24" s="185" customFormat="1" ht="30" customHeight="1">
      <c r="A13" s="539" t="s">
        <v>148</v>
      </c>
      <c r="B13" s="539" t="s">
        <v>188</v>
      </c>
      <c r="C13" s="548" t="s">
        <v>189</v>
      </c>
      <c r="D13" s="550" t="s">
        <v>190</v>
      </c>
      <c r="E13" s="541" t="s">
        <v>191</v>
      </c>
      <c r="F13" s="539" t="s">
        <v>192</v>
      </c>
      <c r="G13" s="541" t="s">
        <v>193</v>
      </c>
      <c r="H13" s="542" t="s">
        <v>176</v>
      </c>
      <c r="I13" s="544" t="s">
        <v>194</v>
      </c>
      <c r="J13" s="378" t="s">
        <v>20</v>
      </c>
      <c r="K13" s="546" t="s">
        <v>177</v>
      </c>
      <c r="L13" s="547"/>
      <c r="M13" s="379" t="s">
        <v>178</v>
      </c>
      <c r="N13" s="380" t="s">
        <v>179</v>
      </c>
      <c r="O13" s="381" t="s">
        <v>180</v>
      </c>
      <c r="P13" s="382" t="s">
        <v>181</v>
      </c>
      <c r="Q13" s="380" t="s">
        <v>182</v>
      </c>
      <c r="R13" s="383" t="s">
        <v>183</v>
      </c>
      <c r="S13" s="384" t="s">
        <v>184</v>
      </c>
      <c r="T13" s="385" t="s">
        <v>185</v>
      </c>
      <c r="U13" s="386" t="s">
        <v>186</v>
      </c>
      <c r="V13" s="380" t="s">
        <v>187</v>
      </c>
    </row>
    <row r="14" spans="1:24" s="106" customFormat="1" ht="28">
      <c r="A14" s="569"/>
      <c r="B14" s="569"/>
      <c r="C14" s="549"/>
      <c r="D14" s="551"/>
      <c r="E14" s="540"/>
      <c r="F14" s="540"/>
      <c r="G14" s="540"/>
      <c r="H14" s="543"/>
      <c r="I14" s="545"/>
      <c r="J14" s="387" t="s">
        <v>195</v>
      </c>
      <c r="K14" s="387" t="s">
        <v>196</v>
      </c>
      <c r="L14" s="388" t="s">
        <v>197</v>
      </c>
      <c r="M14" s="389" t="s">
        <v>198</v>
      </c>
      <c r="N14" s="390" t="s">
        <v>260</v>
      </c>
      <c r="O14" s="390" t="s">
        <v>204</v>
      </c>
      <c r="P14" s="390" t="s">
        <v>199</v>
      </c>
      <c r="Q14" s="390" t="s">
        <v>200</v>
      </c>
      <c r="R14" s="391" t="s">
        <v>412</v>
      </c>
      <c r="S14" s="392" t="s">
        <v>201</v>
      </c>
      <c r="T14" s="393" t="s">
        <v>201</v>
      </c>
      <c r="U14" s="389" t="s">
        <v>202</v>
      </c>
      <c r="V14" s="390" t="s">
        <v>203</v>
      </c>
      <c r="X14" s="259"/>
    </row>
    <row r="15" spans="1:24" s="106" customFormat="1">
      <c r="A15" s="192">
        <v>1</v>
      </c>
      <c r="B15" s="228" t="s">
        <v>413</v>
      </c>
      <c r="C15" s="228" t="s">
        <v>413</v>
      </c>
      <c r="D15" s="228">
        <v>100451</v>
      </c>
      <c r="E15" s="193" t="s">
        <v>414</v>
      </c>
      <c r="F15" s="193" t="s">
        <v>415</v>
      </c>
      <c r="G15" s="192" t="s">
        <v>416</v>
      </c>
      <c r="H15" s="402">
        <v>45411</v>
      </c>
      <c r="I15" s="403">
        <v>0</v>
      </c>
      <c r="J15" s="403">
        <v>0</v>
      </c>
      <c r="K15" s="406">
        <v>43446</v>
      </c>
      <c r="L15" s="402">
        <v>1201</v>
      </c>
      <c r="M15" s="394">
        <f t="shared" ref="M15:M59" si="0">+H15+I15+J15+L15</f>
        <v>46612</v>
      </c>
      <c r="N15" s="402">
        <f t="shared" ref="N15:N59" si="1">+M15*27.41%</f>
        <v>12776.349200000001</v>
      </c>
      <c r="O15" s="402">
        <v>494</v>
      </c>
      <c r="P15" s="403"/>
      <c r="Q15" s="402">
        <f t="shared" ref="Q15:Q59" si="2">+M15*1.45%</f>
        <v>675.87399999999991</v>
      </c>
      <c r="R15" s="402">
        <v>178</v>
      </c>
      <c r="S15" s="402">
        <v>2582.3199999999997</v>
      </c>
      <c r="T15" s="402">
        <v>223.08</v>
      </c>
      <c r="U15" s="394">
        <f t="shared" ref="U15:U59" si="3">SUM(N15:T15)</f>
        <v>16929.623200000002</v>
      </c>
      <c r="V15" s="394">
        <f t="shared" ref="V15:V59" si="4">+U15+M15</f>
        <v>63541.623200000002</v>
      </c>
      <c r="X15" s="259"/>
    </row>
    <row r="16" spans="1:24" s="106" customFormat="1">
      <c r="A16" s="192">
        <v>2</v>
      </c>
      <c r="B16" s="228" t="s">
        <v>413</v>
      </c>
      <c r="C16" s="228" t="s">
        <v>413</v>
      </c>
      <c r="D16" s="228">
        <v>101449</v>
      </c>
      <c r="E16" s="193" t="s">
        <v>417</v>
      </c>
      <c r="F16" s="193" t="s">
        <v>418</v>
      </c>
      <c r="G16" s="192" t="s">
        <v>419</v>
      </c>
      <c r="H16" s="402">
        <v>23800</v>
      </c>
      <c r="I16" s="403">
        <v>0</v>
      </c>
      <c r="J16" s="403">
        <v>0</v>
      </c>
      <c r="K16" s="406">
        <v>42791</v>
      </c>
      <c r="L16" s="402">
        <v>944.00984615384687</v>
      </c>
      <c r="M16" s="394">
        <f t="shared" si="0"/>
        <v>24744.009846153847</v>
      </c>
      <c r="N16" s="402">
        <f t="shared" si="1"/>
        <v>6782.3330988307698</v>
      </c>
      <c r="O16" s="402">
        <v>494</v>
      </c>
      <c r="P16" s="403"/>
      <c r="Q16" s="402">
        <f t="shared" si="2"/>
        <v>358.78814276923077</v>
      </c>
      <c r="R16" s="402">
        <v>178</v>
      </c>
      <c r="S16" s="402">
        <v>0</v>
      </c>
      <c r="T16" s="402">
        <v>0</v>
      </c>
      <c r="U16" s="394">
        <f t="shared" si="3"/>
        <v>7813.1212416000008</v>
      </c>
      <c r="V16" s="394">
        <f t="shared" si="4"/>
        <v>32557.131087753849</v>
      </c>
      <c r="X16" s="259"/>
    </row>
    <row r="17" spans="1:24" s="106" customFormat="1">
      <c r="A17" s="192">
        <v>3</v>
      </c>
      <c r="B17" s="228" t="s">
        <v>413</v>
      </c>
      <c r="C17" s="228" t="s">
        <v>413</v>
      </c>
      <c r="D17" s="228">
        <v>101381</v>
      </c>
      <c r="E17" s="193" t="s">
        <v>420</v>
      </c>
      <c r="F17" s="193" t="s">
        <v>421</v>
      </c>
      <c r="G17" s="192" t="s">
        <v>422</v>
      </c>
      <c r="H17" s="402">
        <v>21095</v>
      </c>
      <c r="I17" s="403">
        <v>0</v>
      </c>
      <c r="J17" s="403">
        <v>0</v>
      </c>
      <c r="K17" s="406">
        <v>42965</v>
      </c>
      <c r="L17" s="402">
        <v>123.0855384615387</v>
      </c>
      <c r="M17" s="394">
        <f t="shared" si="0"/>
        <v>21218.085538461539</v>
      </c>
      <c r="N17" s="402">
        <f t="shared" si="1"/>
        <v>5815.8772460923083</v>
      </c>
      <c r="O17" s="402">
        <v>494</v>
      </c>
      <c r="P17" s="403"/>
      <c r="Q17" s="402">
        <f t="shared" si="2"/>
        <v>307.66224030769229</v>
      </c>
      <c r="R17" s="402">
        <v>178</v>
      </c>
      <c r="S17" s="402">
        <v>2582.3199999999997</v>
      </c>
      <c r="T17" s="402">
        <v>223.08</v>
      </c>
      <c r="U17" s="394">
        <f t="shared" si="3"/>
        <v>9600.9394864000005</v>
      </c>
      <c r="V17" s="394">
        <f t="shared" si="4"/>
        <v>30819.025024861541</v>
      </c>
      <c r="X17" s="259"/>
    </row>
    <row r="18" spans="1:24" s="106" customFormat="1">
      <c r="A18" s="192">
        <v>4</v>
      </c>
      <c r="B18" s="228" t="s">
        <v>413</v>
      </c>
      <c r="C18" s="228" t="s">
        <v>413</v>
      </c>
      <c r="D18" s="228">
        <v>103171</v>
      </c>
      <c r="E18" s="193" t="s">
        <v>423</v>
      </c>
      <c r="F18" s="193" t="s">
        <v>424</v>
      </c>
      <c r="G18" s="192" t="s">
        <v>425</v>
      </c>
      <c r="H18" s="402">
        <v>39255</v>
      </c>
      <c r="I18" s="403">
        <v>0</v>
      </c>
      <c r="J18" s="403">
        <v>0</v>
      </c>
      <c r="K18" s="406">
        <v>43273</v>
      </c>
      <c r="L18" s="402">
        <v>0</v>
      </c>
      <c r="M18" s="394">
        <f t="shared" si="0"/>
        <v>39255</v>
      </c>
      <c r="N18" s="402">
        <f t="shared" si="1"/>
        <v>10759.7955</v>
      </c>
      <c r="O18" s="402">
        <v>494</v>
      </c>
      <c r="P18" s="403"/>
      <c r="Q18" s="402">
        <f t="shared" si="2"/>
        <v>569.19749999999999</v>
      </c>
      <c r="R18" s="402">
        <v>178</v>
      </c>
      <c r="S18" s="402">
        <v>0</v>
      </c>
      <c r="T18" s="402">
        <v>0</v>
      </c>
      <c r="U18" s="394">
        <f t="shared" si="3"/>
        <v>12000.993</v>
      </c>
      <c r="V18" s="394">
        <f t="shared" si="4"/>
        <v>51255.993000000002</v>
      </c>
      <c r="X18" s="259"/>
    </row>
    <row r="19" spans="1:24" s="106" customFormat="1">
      <c r="A19" s="192">
        <v>5</v>
      </c>
      <c r="B19" s="228" t="s">
        <v>413</v>
      </c>
      <c r="C19" s="228" t="s">
        <v>413</v>
      </c>
      <c r="D19" s="228">
        <v>100759</v>
      </c>
      <c r="E19" s="193" t="s">
        <v>426</v>
      </c>
      <c r="F19" s="193" t="s">
        <v>427</v>
      </c>
      <c r="G19" s="192" t="s">
        <v>428</v>
      </c>
      <c r="H19" s="402">
        <v>81978</v>
      </c>
      <c r="I19" s="403">
        <v>0</v>
      </c>
      <c r="J19" s="403">
        <v>0</v>
      </c>
      <c r="K19" s="406">
        <v>43437</v>
      </c>
      <c r="L19" s="402">
        <v>2101</v>
      </c>
      <c r="M19" s="394">
        <f t="shared" si="0"/>
        <v>84079</v>
      </c>
      <c r="N19" s="402">
        <f t="shared" si="1"/>
        <v>23046.053900000003</v>
      </c>
      <c r="O19" s="402">
        <v>494</v>
      </c>
      <c r="P19" s="403"/>
      <c r="Q19" s="402">
        <f t="shared" si="2"/>
        <v>1219.1454999999999</v>
      </c>
      <c r="R19" s="402">
        <v>178</v>
      </c>
      <c r="S19" s="402">
        <v>1923.7399999999998</v>
      </c>
      <c r="T19" s="402">
        <v>239.46000000000004</v>
      </c>
      <c r="U19" s="394">
        <f t="shared" si="3"/>
        <v>27100.399400000002</v>
      </c>
      <c r="V19" s="394">
        <f t="shared" si="4"/>
        <v>111179.39939999999</v>
      </c>
      <c r="X19" s="259"/>
    </row>
    <row r="20" spans="1:24" s="106" customFormat="1">
      <c r="A20" s="192">
        <v>6</v>
      </c>
      <c r="B20" s="228" t="s">
        <v>413</v>
      </c>
      <c r="C20" s="228" t="s">
        <v>413</v>
      </c>
      <c r="D20" s="228">
        <v>100927</v>
      </c>
      <c r="E20" s="193" t="s">
        <v>429</v>
      </c>
      <c r="F20" s="193" t="s">
        <v>430</v>
      </c>
      <c r="G20" s="192" t="s">
        <v>431</v>
      </c>
      <c r="H20" s="402">
        <v>58193</v>
      </c>
      <c r="I20" s="403">
        <v>0</v>
      </c>
      <c r="J20" s="403">
        <v>0</v>
      </c>
      <c r="K20" s="406">
        <v>43146</v>
      </c>
      <c r="L20" s="402">
        <v>1147</v>
      </c>
      <c r="M20" s="394">
        <f t="shared" si="0"/>
        <v>59340</v>
      </c>
      <c r="N20" s="402">
        <f t="shared" si="1"/>
        <v>16265.094000000001</v>
      </c>
      <c r="O20" s="402">
        <v>494</v>
      </c>
      <c r="P20" s="403"/>
      <c r="Q20" s="402">
        <f t="shared" si="2"/>
        <v>860.43</v>
      </c>
      <c r="R20" s="402">
        <v>178</v>
      </c>
      <c r="S20" s="402">
        <v>3939.5200000000004</v>
      </c>
      <c r="T20" s="402">
        <v>239.46000000000004</v>
      </c>
      <c r="U20" s="394">
        <f t="shared" si="3"/>
        <v>21976.504000000001</v>
      </c>
      <c r="V20" s="394">
        <f t="shared" si="4"/>
        <v>81316.504000000001</v>
      </c>
      <c r="X20" s="259"/>
    </row>
    <row r="21" spans="1:24" s="106" customFormat="1">
      <c r="A21" s="192">
        <v>7</v>
      </c>
      <c r="B21" s="228" t="s">
        <v>413</v>
      </c>
      <c r="C21" s="228" t="s">
        <v>413</v>
      </c>
      <c r="D21" s="228">
        <v>101302</v>
      </c>
      <c r="E21" s="193" t="s">
        <v>432</v>
      </c>
      <c r="F21" s="193" t="s">
        <v>433</v>
      </c>
      <c r="G21" s="192" t="s">
        <v>434</v>
      </c>
      <c r="H21" s="402">
        <v>31526</v>
      </c>
      <c r="I21" s="403">
        <v>0</v>
      </c>
      <c r="J21" s="403">
        <v>0</v>
      </c>
      <c r="K21" s="406">
        <v>43126</v>
      </c>
      <c r="L21" s="402">
        <v>0</v>
      </c>
      <c r="M21" s="394">
        <f t="shared" si="0"/>
        <v>31526</v>
      </c>
      <c r="N21" s="402">
        <f t="shared" si="1"/>
        <v>8641.2766000000011</v>
      </c>
      <c r="O21" s="402">
        <v>494</v>
      </c>
      <c r="P21" s="403"/>
      <c r="Q21" s="402">
        <f t="shared" si="2"/>
        <v>457.12699999999995</v>
      </c>
      <c r="R21" s="402">
        <v>178</v>
      </c>
      <c r="S21" s="402">
        <v>2582.3199999999997</v>
      </c>
      <c r="T21" s="402">
        <v>223.08</v>
      </c>
      <c r="U21" s="394">
        <f t="shared" si="3"/>
        <v>12575.803600000001</v>
      </c>
      <c r="V21" s="394">
        <f t="shared" si="4"/>
        <v>44101.803599999999</v>
      </c>
      <c r="X21" s="259"/>
    </row>
    <row r="22" spans="1:24" s="106" customFormat="1">
      <c r="A22" s="192">
        <v>8</v>
      </c>
      <c r="B22" s="228" t="s">
        <v>413</v>
      </c>
      <c r="C22" s="228" t="s">
        <v>413</v>
      </c>
      <c r="D22" s="228">
        <v>101005</v>
      </c>
      <c r="E22" s="193" t="s">
        <v>435</v>
      </c>
      <c r="F22" s="193" t="s">
        <v>436</v>
      </c>
      <c r="G22" s="192" t="s">
        <v>437</v>
      </c>
      <c r="H22" s="402">
        <v>30911</v>
      </c>
      <c r="I22" s="403">
        <v>0</v>
      </c>
      <c r="J22" s="403">
        <v>0</v>
      </c>
      <c r="K22" s="406">
        <v>42777</v>
      </c>
      <c r="L22" s="402">
        <v>641.36553846153686</v>
      </c>
      <c r="M22" s="394">
        <f t="shared" si="0"/>
        <v>31552.365538461538</v>
      </c>
      <c r="N22" s="402">
        <f t="shared" si="1"/>
        <v>8648.5033940923076</v>
      </c>
      <c r="O22" s="402">
        <v>494</v>
      </c>
      <c r="P22" s="403"/>
      <c r="Q22" s="402">
        <f t="shared" si="2"/>
        <v>457.50930030769229</v>
      </c>
      <c r="R22" s="402">
        <v>178</v>
      </c>
      <c r="S22" s="402">
        <v>0</v>
      </c>
      <c r="T22" s="402">
        <v>0</v>
      </c>
      <c r="U22" s="394">
        <f t="shared" si="3"/>
        <v>9778.0126944000003</v>
      </c>
      <c r="V22" s="394">
        <f t="shared" si="4"/>
        <v>41330.378232861534</v>
      </c>
      <c r="X22" s="259"/>
    </row>
    <row r="23" spans="1:24" s="106" customFormat="1">
      <c r="A23" s="192">
        <v>9</v>
      </c>
      <c r="B23" s="228" t="s">
        <v>413</v>
      </c>
      <c r="C23" s="228" t="s">
        <v>413</v>
      </c>
      <c r="D23" s="228">
        <v>105820</v>
      </c>
      <c r="E23" s="193" t="s">
        <v>435</v>
      </c>
      <c r="F23" s="193" t="s">
        <v>438</v>
      </c>
      <c r="G23" s="192" t="s">
        <v>439</v>
      </c>
      <c r="H23" s="402">
        <v>26638</v>
      </c>
      <c r="I23" s="403">
        <v>0</v>
      </c>
      <c r="J23" s="403">
        <v>0</v>
      </c>
      <c r="K23" s="406">
        <v>43008</v>
      </c>
      <c r="L23" s="402">
        <v>84</v>
      </c>
      <c r="M23" s="394">
        <f t="shared" si="0"/>
        <v>26722</v>
      </c>
      <c r="N23" s="402">
        <f t="shared" si="1"/>
        <v>7324.5002000000004</v>
      </c>
      <c r="O23" s="402">
        <v>494</v>
      </c>
      <c r="P23" s="403"/>
      <c r="Q23" s="402">
        <f t="shared" si="2"/>
        <v>387.46899999999999</v>
      </c>
      <c r="R23" s="402">
        <v>178</v>
      </c>
      <c r="S23" s="402">
        <v>1403.74</v>
      </c>
      <c r="T23" s="402">
        <v>223.08</v>
      </c>
      <c r="U23" s="394">
        <f t="shared" si="3"/>
        <v>10010.789199999999</v>
      </c>
      <c r="V23" s="394">
        <f t="shared" si="4"/>
        <v>36732.789199999999</v>
      </c>
      <c r="X23" s="259"/>
    </row>
    <row r="24" spans="1:24" s="106" customFormat="1">
      <c r="A24" s="192">
        <v>10</v>
      </c>
      <c r="B24" s="228" t="s">
        <v>413</v>
      </c>
      <c r="C24" s="228" t="s">
        <v>413</v>
      </c>
      <c r="D24" s="228">
        <v>101898</v>
      </c>
      <c r="E24" s="193" t="s">
        <v>440</v>
      </c>
      <c r="F24" s="193" t="s">
        <v>441</v>
      </c>
      <c r="G24" s="192" t="s">
        <v>442</v>
      </c>
      <c r="H24" s="402">
        <v>35287</v>
      </c>
      <c r="I24" s="403">
        <v>0</v>
      </c>
      <c r="J24" s="403">
        <v>0</v>
      </c>
      <c r="K24" s="406">
        <v>42950</v>
      </c>
      <c r="L24" s="402">
        <v>215.38615384615412</v>
      </c>
      <c r="M24" s="394">
        <f t="shared" si="0"/>
        <v>35502.386153846157</v>
      </c>
      <c r="N24" s="402">
        <f t="shared" si="1"/>
        <v>9731.2040447692325</v>
      </c>
      <c r="O24" s="402">
        <v>494</v>
      </c>
      <c r="P24" s="403"/>
      <c r="Q24" s="402">
        <f t="shared" si="2"/>
        <v>514.78459923076923</v>
      </c>
      <c r="R24" s="402">
        <v>178</v>
      </c>
      <c r="S24" s="402">
        <v>1403.74</v>
      </c>
      <c r="T24" s="402">
        <v>223.08</v>
      </c>
      <c r="U24" s="394">
        <f>SUM(N24:T24)</f>
        <v>12544.808644000001</v>
      </c>
      <c r="V24" s="394">
        <f t="shared" si="4"/>
        <v>48047.194797846154</v>
      </c>
      <c r="X24" s="259"/>
    </row>
    <row r="25" spans="1:24" s="106" customFormat="1">
      <c r="A25" s="192">
        <v>11</v>
      </c>
      <c r="B25" s="228" t="s">
        <v>413</v>
      </c>
      <c r="C25" s="228" t="s">
        <v>413</v>
      </c>
      <c r="D25" s="228">
        <v>100736</v>
      </c>
      <c r="E25" s="193" t="s">
        <v>440</v>
      </c>
      <c r="F25" s="193" t="s">
        <v>443</v>
      </c>
      <c r="G25" s="192" t="s">
        <v>444</v>
      </c>
      <c r="H25" s="402">
        <v>38753</v>
      </c>
      <c r="I25" s="403">
        <v>0</v>
      </c>
      <c r="J25" s="403">
        <v>0</v>
      </c>
      <c r="K25" s="406">
        <v>43380</v>
      </c>
      <c r="L25" s="402">
        <v>1230</v>
      </c>
      <c r="M25" s="394">
        <f t="shared" si="0"/>
        <v>39983</v>
      </c>
      <c r="N25" s="402">
        <f>+M25*27.41%</f>
        <v>10959.3403</v>
      </c>
      <c r="O25" s="402">
        <v>494</v>
      </c>
      <c r="P25" s="403"/>
      <c r="Q25" s="402">
        <f t="shared" si="2"/>
        <v>579.75349999999992</v>
      </c>
      <c r="R25" s="402">
        <v>178</v>
      </c>
      <c r="S25" s="402">
        <v>2582.3199999999997</v>
      </c>
      <c r="T25" s="402">
        <v>223.08</v>
      </c>
      <c r="U25" s="394">
        <f t="shared" si="3"/>
        <v>15016.4938</v>
      </c>
      <c r="V25" s="394">
        <f t="shared" si="4"/>
        <v>54999.493799999997</v>
      </c>
      <c r="X25" s="259"/>
    </row>
    <row r="26" spans="1:24" s="106" customFormat="1">
      <c r="A26" s="192">
        <v>12</v>
      </c>
      <c r="B26" s="228" t="s">
        <v>413</v>
      </c>
      <c r="C26" s="228" t="s">
        <v>413</v>
      </c>
      <c r="D26" s="228">
        <v>100746</v>
      </c>
      <c r="E26" s="193" t="s">
        <v>440</v>
      </c>
      <c r="F26" s="193" t="s">
        <v>445</v>
      </c>
      <c r="G26" s="192" t="s">
        <v>446</v>
      </c>
      <c r="H26" s="402">
        <v>33150</v>
      </c>
      <c r="I26" s="403">
        <v>0</v>
      </c>
      <c r="J26" s="403">
        <v>0</v>
      </c>
      <c r="K26" s="406">
        <v>42921</v>
      </c>
      <c r="L26" s="402">
        <v>283.23076923076997</v>
      </c>
      <c r="M26" s="394">
        <f t="shared" si="0"/>
        <v>33433.230769230773</v>
      </c>
      <c r="N26" s="402">
        <f t="shared" si="1"/>
        <v>9164.0485538461544</v>
      </c>
      <c r="O26" s="402">
        <v>494</v>
      </c>
      <c r="P26" s="403"/>
      <c r="Q26" s="402">
        <f t="shared" si="2"/>
        <v>484.78184615384617</v>
      </c>
      <c r="R26" s="402">
        <v>178</v>
      </c>
      <c r="S26" s="402">
        <v>1403.74</v>
      </c>
      <c r="T26" s="402">
        <v>0</v>
      </c>
      <c r="U26" s="394">
        <f t="shared" si="3"/>
        <v>11724.570400000001</v>
      </c>
      <c r="V26" s="394">
        <f t="shared" si="4"/>
        <v>45157.801169230777</v>
      </c>
      <c r="X26" s="259"/>
    </row>
    <row r="27" spans="1:24" s="106" customFormat="1">
      <c r="A27" s="192">
        <v>13</v>
      </c>
      <c r="B27" s="228" t="s">
        <v>413</v>
      </c>
      <c r="C27" s="228" t="s">
        <v>413</v>
      </c>
      <c r="D27" s="228">
        <v>102568</v>
      </c>
      <c r="E27" s="193" t="s">
        <v>440</v>
      </c>
      <c r="F27" s="193" t="s">
        <v>447</v>
      </c>
      <c r="G27" s="192" t="s">
        <v>448</v>
      </c>
      <c r="H27" s="402">
        <v>30774</v>
      </c>
      <c r="I27" s="403">
        <v>0</v>
      </c>
      <c r="J27" s="403">
        <v>0</v>
      </c>
      <c r="K27" s="406">
        <v>42779</v>
      </c>
      <c r="L27" s="402">
        <v>762.37415384615349</v>
      </c>
      <c r="M27" s="394">
        <f t="shared" si="0"/>
        <v>31536.374153846155</v>
      </c>
      <c r="N27" s="402">
        <f t="shared" si="1"/>
        <v>8644.1201555692314</v>
      </c>
      <c r="O27" s="402">
        <v>494</v>
      </c>
      <c r="P27" s="403"/>
      <c r="Q27" s="402">
        <f t="shared" si="2"/>
        <v>457.27742523076921</v>
      </c>
      <c r="R27" s="402">
        <v>178</v>
      </c>
      <c r="S27" s="402">
        <v>3939.5200000000004</v>
      </c>
      <c r="T27" s="402">
        <v>239.46000000000004</v>
      </c>
      <c r="U27" s="394">
        <f t="shared" si="3"/>
        <v>13952.377580800003</v>
      </c>
      <c r="V27" s="394">
        <f t="shared" si="4"/>
        <v>45488.751734646154</v>
      </c>
      <c r="X27" s="259"/>
    </row>
    <row r="28" spans="1:24" s="106" customFormat="1">
      <c r="A28" s="192">
        <v>14</v>
      </c>
      <c r="B28" s="228" t="s">
        <v>413</v>
      </c>
      <c r="C28" s="228" t="s">
        <v>413</v>
      </c>
      <c r="D28" s="228">
        <v>101280</v>
      </c>
      <c r="E28" s="193" t="s">
        <v>440</v>
      </c>
      <c r="F28" s="193" t="s">
        <v>449</v>
      </c>
      <c r="G28" s="192" t="s">
        <v>450</v>
      </c>
      <c r="H28" s="402">
        <v>36407</v>
      </c>
      <c r="I28" s="403">
        <v>0</v>
      </c>
      <c r="J28" s="403">
        <v>0</v>
      </c>
      <c r="K28" s="406">
        <v>43182</v>
      </c>
      <c r="L28" s="402">
        <v>0</v>
      </c>
      <c r="M28" s="394">
        <f t="shared" si="0"/>
        <v>36407</v>
      </c>
      <c r="N28" s="402">
        <f t="shared" si="1"/>
        <v>9979.1587</v>
      </c>
      <c r="O28" s="402">
        <v>494</v>
      </c>
      <c r="P28" s="403"/>
      <c r="Q28" s="402">
        <f t="shared" si="2"/>
        <v>527.90149999999994</v>
      </c>
      <c r="R28" s="402">
        <v>178</v>
      </c>
      <c r="S28" s="402">
        <v>0</v>
      </c>
      <c r="T28" s="402">
        <v>0</v>
      </c>
      <c r="U28" s="394">
        <f t="shared" si="3"/>
        <v>11179.0602</v>
      </c>
      <c r="V28" s="394">
        <f t="shared" si="4"/>
        <v>47586.0602</v>
      </c>
      <c r="X28" s="259"/>
    </row>
    <row r="29" spans="1:24" s="106" customFormat="1">
      <c r="A29" s="192">
        <v>15</v>
      </c>
      <c r="B29" s="228" t="s">
        <v>413</v>
      </c>
      <c r="C29" s="228" t="s">
        <v>413</v>
      </c>
      <c r="D29" s="228">
        <v>101160</v>
      </c>
      <c r="E29" s="193" t="s">
        <v>451</v>
      </c>
      <c r="F29" s="193" t="s">
        <v>452</v>
      </c>
      <c r="G29" s="192" t="s">
        <v>453</v>
      </c>
      <c r="H29" s="402">
        <v>36971</v>
      </c>
      <c r="I29" s="403">
        <v>0</v>
      </c>
      <c r="J29" s="403">
        <v>0</v>
      </c>
      <c r="K29" s="406">
        <v>43074</v>
      </c>
      <c r="L29" s="402">
        <v>0</v>
      </c>
      <c r="M29" s="394">
        <f>+H29+I29+J29+L29</f>
        <v>36971</v>
      </c>
      <c r="N29" s="402">
        <f t="shared" si="1"/>
        <v>10133.751099999999</v>
      </c>
      <c r="O29" s="402">
        <v>494</v>
      </c>
      <c r="P29" s="403"/>
      <c r="Q29" s="402">
        <f t="shared" si="2"/>
        <v>536.07949999999994</v>
      </c>
      <c r="R29" s="402">
        <v>178</v>
      </c>
      <c r="S29" s="402">
        <v>0</v>
      </c>
      <c r="T29" s="402">
        <v>0</v>
      </c>
      <c r="U29" s="394">
        <f t="shared" si="3"/>
        <v>11341.830599999999</v>
      </c>
      <c r="V29" s="394">
        <f t="shared" si="4"/>
        <v>48312.830600000001</v>
      </c>
      <c r="X29" s="259"/>
    </row>
    <row r="30" spans="1:24" s="106" customFormat="1">
      <c r="A30" s="192">
        <v>16</v>
      </c>
      <c r="B30" s="228" t="s">
        <v>413</v>
      </c>
      <c r="C30" s="228" t="s">
        <v>413</v>
      </c>
      <c r="D30" s="228">
        <v>104586</v>
      </c>
      <c r="E30" s="193" t="s">
        <v>454</v>
      </c>
      <c r="F30" s="193" t="s">
        <v>455</v>
      </c>
      <c r="G30" s="192" t="s">
        <v>456</v>
      </c>
      <c r="H30" s="402">
        <v>33541</v>
      </c>
      <c r="I30" s="403">
        <v>0</v>
      </c>
      <c r="J30" s="403">
        <v>0</v>
      </c>
      <c r="K30" s="406">
        <v>42966</v>
      </c>
      <c r="L30" s="402">
        <v>171</v>
      </c>
      <c r="M30" s="394">
        <f t="shared" si="0"/>
        <v>33712</v>
      </c>
      <c r="N30" s="402">
        <f t="shared" si="1"/>
        <v>9240.4592000000011</v>
      </c>
      <c r="O30" s="402">
        <v>494</v>
      </c>
      <c r="P30" s="403"/>
      <c r="Q30" s="402">
        <f t="shared" si="2"/>
        <v>488.82399999999996</v>
      </c>
      <c r="R30" s="402">
        <v>178</v>
      </c>
      <c r="S30" s="402">
        <v>0</v>
      </c>
      <c r="T30" s="402">
        <v>0</v>
      </c>
      <c r="U30" s="394">
        <f t="shared" si="3"/>
        <v>10401.283200000002</v>
      </c>
      <c r="V30" s="394">
        <f t="shared" si="4"/>
        <v>44113.283200000005</v>
      </c>
      <c r="X30" s="259"/>
    </row>
    <row r="31" spans="1:24" s="106" customFormat="1">
      <c r="A31" s="192">
        <v>17</v>
      </c>
      <c r="B31" s="228" t="s">
        <v>413</v>
      </c>
      <c r="C31" s="228" t="s">
        <v>413</v>
      </c>
      <c r="D31" s="228">
        <v>102399</v>
      </c>
      <c r="E31" s="193" t="s">
        <v>457</v>
      </c>
      <c r="F31" s="193" t="s">
        <v>458</v>
      </c>
      <c r="G31" s="192" t="s">
        <v>459</v>
      </c>
      <c r="H31" s="402">
        <v>42979</v>
      </c>
      <c r="I31" s="403">
        <v>0</v>
      </c>
      <c r="J31" s="403">
        <v>0</v>
      </c>
      <c r="K31" s="406">
        <v>42761</v>
      </c>
      <c r="L31" s="402">
        <v>944.28000000000168</v>
      </c>
      <c r="M31" s="394">
        <f t="shared" si="0"/>
        <v>43923.28</v>
      </c>
      <c r="N31" s="402">
        <f t="shared" si="1"/>
        <v>12039.371048000001</v>
      </c>
      <c r="O31" s="402">
        <v>494</v>
      </c>
      <c r="P31" s="403"/>
      <c r="Q31" s="402">
        <f t="shared" si="2"/>
        <v>636.88755999999989</v>
      </c>
      <c r="R31" s="402">
        <v>178</v>
      </c>
      <c r="S31" s="402">
        <v>2582.3199999999997</v>
      </c>
      <c r="T31" s="402">
        <v>223.08</v>
      </c>
      <c r="U31" s="394">
        <f t="shared" si="3"/>
        <v>16153.658608</v>
      </c>
      <c r="V31" s="394">
        <f t="shared" si="4"/>
        <v>60076.938607999997</v>
      </c>
      <c r="X31" s="259"/>
    </row>
    <row r="32" spans="1:24" s="106" customFormat="1">
      <c r="A32" s="192">
        <v>18</v>
      </c>
      <c r="B32" s="228" t="s">
        <v>413</v>
      </c>
      <c r="C32" s="228" t="s">
        <v>413</v>
      </c>
      <c r="D32" s="228">
        <v>103996</v>
      </c>
      <c r="E32" s="193" t="s">
        <v>457</v>
      </c>
      <c r="F32" s="193" t="s">
        <v>460</v>
      </c>
      <c r="G32" s="192" t="s">
        <v>461</v>
      </c>
      <c r="H32" s="402">
        <v>39898</v>
      </c>
      <c r="I32" s="403">
        <v>0</v>
      </c>
      <c r="J32" s="403">
        <v>0</v>
      </c>
      <c r="K32" s="406">
        <v>43085</v>
      </c>
      <c r="L32" s="402">
        <v>1222</v>
      </c>
      <c r="M32" s="394">
        <f t="shared" si="0"/>
        <v>41120</v>
      </c>
      <c r="N32" s="402">
        <f t="shared" si="1"/>
        <v>11270.992</v>
      </c>
      <c r="O32" s="402">
        <v>494</v>
      </c>
      <c r="P32" s="403"/>
      <c r="Q32" s="402">
        <f t="shared" si="2"/>
        <v>596.24</v>
      </c>
      <c r="R32" s="402">
        <v>178</v>
      </c>
      <c r="S32" s="402">
        <v>0</v>
      </c>
      <c r="T32" s="402">
        <v>0</v>
      </c>
      <c r="U32" s="394">
        <f t="shared" si="3"/>
        <v>12539.232</v>
      </c>
      <c r="V32" s="394">
        <f t="shared" si="4"/>
        <v>53659.232000000004</v>
      </c>
      <c r="X32" s="259"/>
    </row>
    <row r="33" spans="1:24" s="106" customFormat="1">
      <c r="A33" s="192">
        <v>19</v>
      </c>
      <c r="B33" s="228" t="s">
        <v>413</v>
      </c>
      <c r="C33" s="228" t="s">
        <v>413</v>
      </c>
      <c r="D33" s="228">
        <v>101440</v>
      </c>
      <c r="E33" s="193" t="s">
        <v>462</v>
      </c>
      <c r="F33" s="193" t="s">
        <v>463</v>
      </c>
      <c r="G33" s="192" t="s">
        <v>464</v>
      </c>
      <c r="H33" s="402">
        <v>52689</v>
      </c>
      <c r="I33" s="403">
        <v>0</v>
      </c>
      <c r="J33" s="403">
        <v>0</v>
      </c>
      <c r="K33" s="406">
        <v>43138</v>
      </c>
      <c r="L33" s="402">
        <v>0</v>
      </c>
      <c r="M33" s="394">
        <f t="shared" si="0"/>
        <v>52689</v>
      </c>
      <c r="N33" s="402">
        <f t="shared" si="1"/>
        <v>14442.054900000001</v>
      </c>
      <c r="O33" s="402">
        <v>494</v>
      </c>
      <c r="P33" s="403"/>
      <c r="Q33" s="402">
        <f t="shared" si="2"/>
        <v>763.9905</v>
      </c>
      <c r="R33" s="402">
        <v>178</v>
      </c>
      <c r="S33" s="402">
        <v>0</v>
      </c>
      <c r="T33" s="402">
        <v>0</v>
      </c>
      <c r="U33" s="394">
        <f t="shared" si="3"/>
        <v>15878.045400000001</v>
      </c>
      <c r="V33" s="394">
        <f t="shared" si="4"/>
        <v>68567.045400000003</v>
      </c>
      <c r="X33" s="259"/>
    </row>
    <row r="34" spans="1:24" s="106" customFormat="1">
      <c r="A34" s="192">
        <v>20</v>
      </c>
      <c r="B34" s="228" t="s">
        <v>413</v>
      </c>
      <c r="C34" s="228" t="s">
        <v>413</v>
      </c>
      <c r="D34" s="228">
        <v>106326</v>
      </c>
      <c r="E34" s="193" t="s">
        <v>462</v>
      </c>
      <c r="F34" s="193" t="s">
        <v>465</v>
      </c>
      <c r="G34" s="192" t="s">
        <v>466</v>
      </c>
      <c r="H34" s="402">
        <v>40313</v>
      </c>
      <c r="I34" s="403">
        <v>0</v>
      </c>
      <c r="J34" s="403">
        <v>0</v>
      </c>
      <c r="K34" s="406">
        <v>42745</v>
      </c>
      <c r="L34" s="402">
        <v>1381.622095238097</v>
      </c>
      <c r="M34" s="394">
        <f t="shared" si="0"/>
        <v>41694.622095238097</v>
      </c>
      <c r="N34" s="402">
        <f t="shared" si="1"/>
        <v>11428.495916304762</v>
      </c>
      <c r="O34" s="402">
        <v>494</v>
      </c>
      <c r="P34" s="403"/>
      <c r="Q34" s="402">
        <f>+M34*1.45%</f>
        <v>604.57202038095238</v>
      </c>
      <c r="R34" s="402">
        <v>178</v>
      </c>
      <c r="S34" s="402">
        <v>2582.3199999999997</v>
      </c>
      <c r="T34" s="402">
        <v>223.08</v>
      </c>
      <c r="U34" s="394">
        <f t="shared" si="3"/>
        <v>15510.467936685714</v>
      </c>
      <c r="V34" s="394">
        <f t="shared" si="4"/>
        <v>57205.090031923814</v>
      </c>
      <c r="X34" s="259"/>
    </row>
    <row r="35" spans="1:24" s="106" customFormat="1">
      <c r="A35" s="192">
        <v>21</v>
      </c>
      <c r="B35" s="228" t="s">
        <v>413</v>
      </c>
      <c r="C35" s="228" t="s">
        <v>413</v>
      </c>
      <c r="D35" s="228">
        <v>101964</v>
      </c>
      <c r="E35" s="193" t="s">
        <v>462</v>
      </c>
      <c r="F35" s="193" t="s">
        <v>467</v>
      </c>
      <c r="G35" s="192" t="s">
        <v>468</v>
      </c>
      <c r="H35" s="402">
        <v>51069</v>
      </c>
      <c r="I35" s="403">
        <v>0</v>
      </c>
      <c r="J35" s="403">
        <v>0</v>
      </c>
      <c r="K35" s="406">
        <v>42932</v>
      </c>
      <c r="L35" s="402">
        <v>373.84800000000098</v>
      </c>
      <c r="M35" s="394">
        <f t="shared" si="0"/>
        <v>51442.847999999998</v>
      </c>
      <c r="N35" s="402">
        <f t="shared" si="1"/>
        <v>14100.4846368</v>
      </c>
      <c r="O35" s="402">
        <v>494</v>
      </c>
      <c r="P35" s="403"/>
      <c r="Q35" s="402">
        <f t="shared" si="2"/>
        <v>745.92129599999987</v>
      </c>
      <c r="R35" s="402">
        <v>178</v>
      </c>
      <c r="S35" s="402">
        <v>0</v>
      </c>
      <c r="T35" s="402">
        <v>0</v>
      </c>
      <c r="U35" s="394">
        <f t="shared" si="3"/>
        <v>15518.4059328</v>
      </c>
      <c r="V35" s="394">
        <f t="shared" si="4"/>
        <v>66961.253932799998</v>
      </c>
      <c r="X35" s="259"/>
    </row>
    <row r="36" spans="1:24" s="106" customFormat="1">
      <c r="A36" s="192">
        <v>22</v>
      </c>
      <c r="B36" s="228" t="s">
        <v>413</v>
      </c>
      <c r="C36" s="228" t="s">
        <v>413</v>
      </c>
      <c r="D36" s="228">
        <v>106491</v>
      </c>
      <c r="E36" s="193" t="s">
        <v>469</v>
      </c>
      <c r="F36" s="193" t="s">
        <v>470</v>
      </c>
      <c r="G36" s="192" t="s">
        <v>471</v>
      </c>
      <c r="H36" s="402">
        <v>36057</v>
      </c>
      <c r="I36" s="403">
        <v>0</v>
      </c>
      <c r="J36" s="403">
        <v>0</v>
      </c>
      <c r="K36" s="406" t="s">
        <v>245</v>
      </c>
      <c r="L36" s="402">
        <v>0</v>
      </c>
      <c r="M36" s="394">
        <f t="shared" si="0"/>
        <v>36057</v>
      </c>
      <c r="N36" s="402">
        <f t="shared" si="1"/>
        <v>9883.2237000000005</v>
      </c>
      <c r="O36" s="402">
        <v>494</v>
      </c>
      <c r="P36" s="403"/>
      <c r="Q36" s="402">
        <f t="shared" si="2"/>
        <v>522.82650000000001</v>
      </c>
      <c r="R36" s="402">
        <v>178</v>
      </c>
      <c r="S36" s="402">
        <v>0</v>
      </c>
      <c r="T36" s="402">
        <v>0</v>
      </c>
      <c r="U36" s="394">
        <f t="shared" si="3"/>
        <v>11078.0502</v>
      </c>
      <c r="V36" s="394">
        <f t="shared" si="4"/>
        <v>47135.050199999998</v>
      </c>
      <c r="X36" s="259"/>
    </row>
    <row r="37" spans="1:24" s="106" customFormat="1">
      <c r="A37" s="192">
        <v>23</v>
      </c>
      <c r="B37" s="228" t="s">
        <v>413</v>
      </c>
      <c r="C37" s="228" t="s">
        <v>413</v>
      </c>
      <c r="D37" s="228">
        <v>101349</v>
      </c>
      <c r="E37" s="193" t="s">
        <v>462</v>
      </c>
      <c r="F37" s="193" t="s">
        <v>472</v>
      </c>
      <c r="G37" s="192" t="s">
        <v>473</v>
      </c>
      <c r="H37" s="402">
        <v>59702</v>
      </c>
      <c r="I37" s="403">
        <v>0</v>
      </c>
      <c r="J37" s="403">
        <v>0</v>
      </c>
      <c r="K37" s="406">
        <v>42880</v>
      </c>
      <c r="L37" s="402">
        <v>728.4492307692318</v>
      </c>
      <c r="M37" s="394">
        <f t="shared" si="0"/>
        <v>60430.449230769234</v>
      </c>
      <c r="N37" s="402">
        <f t="shared" si="1"/>
        <v>16563.986134153849</v>
      </c>
      <c r="O37" s="402">
        <v>494</v>
      </c>
      <c r="P37" s="403"/>
      <c r="Q37" s="402">
        <f t="shared" si="2"/>
        <v>876.24151384615379</v>
      </c>
      <c r="R37" s="402">
        <v>178</v>
      </c>
      <c r="S37" s="402">
        <v>0</v>
      </c>
      <c r="T37" s="402">
        <v>0</v>
      </c>
      <c r="U37" s="394">
        <f t="shared" si="3"/>
        <v>18112.227648000004</v>
      </c>
      <c r="V37" s="394">
        <f t="shared" si="4"/>
        <v>78542.676878769242</v>
      </c>
      <c r="X37" s="259"/>
    </row>
    <row r="38" spans="1:24" s="106" customFormat="1">
      <c r="A38" s="192">
        <v>24</v>
      </c>
      <c r="B38" s="228" t="s">
        <v>413</v>
      </c>
      <c r="C38" s="228" t="s">
        <v>413</v>
      </c>
      <c r="D38" s="228">
        <v>106339</v>
      </c>
      <c r="E38" s="193" t="s">
        <v>462</v>
      </c>
      <c r="F38" s="193" t="s">
        <v>474</v>
      </c>
      <c r="G38" s="192" t="s">
        <v>475</v>
      </c>
      <c r="H38" s="402">
        <v>41840</v>
      </c>
      <c r="I38" s="403">
        <v>0</v>
      </c>
      <c r="J38" s="403">
        <v>0</v>
      </c>
      <c r="K38" s="406">
        <v>42963</v>
      </c>
      <c r="L38" s="402">
        <v>214</v>
      </c>
      <c r="M38" s="394">
        <f t="shared" si="0"/>
        <v>42054</v>
      </c>
      <c r="N38" s="402">
        <f t="shared" si="1"/>
        <v>11527.001400000001</v>
      </c>
      <c r="O38" s="402">
        <v>494</v>
      </c>
      <c r="P38" s="403"/>
      <c r="Q38" s="402">
        <f t="shared" si="2"/>
        <v>609.7829999999999</v>
      </c>
      <c r="R38" s="402">
        <v>178</v>
      </c>
      <c r="S38" s="402">
        <v>2582.3199999999997</v>
      </c>
      <c r="T38" s="402">
        <v>223.08</v>
      </c>
      <c r="U38" s="394">
        <f t="shared" si="3"/>
        <v>15614.1844</v>
      </c>
      <c r="V38" s="394">
        <f t="shared" si="4"/>
        <v>57668.184399999998</v>
      </c>
      <c r="X38" s="259"/>
    </row>
    <row r="39" spans="1:24" s="106" customFormat="1">
      <c r="A39" s="192">
        <v>25</v>
      </c>
      <c r="B39" s="228" t="s">
        <v>413</v>
      </c>
      <c r="C39" s="228" t="s">
        <v>413</v>
      </c>
      <c r="D39" s="228">
        <v>105786</v>
      </c>
      <c r="E39" s="193" t="s">
        <v>469</v>
      </c>
      <c r="F39" s="193" t="s">
        <v>476</v>
      </c>
      <c r="G39" s="192" t="s">
        <v>471</v>
      </c>
      <c r="H39" s="402">
        <v>36057</v>
      </c>
      <c r="I39" s="403">
        <v>0</v>
      </c>
      <c r="J39" s="403">
        <v>0</v>
      </c>
      <c r="K39" s="192" t="s">
        <v>245</v>
      </c>
      <c r="L39" s="402">
        <v>0</v>
      </c>
      <c r="M39" s="394">
        <f t="shared" si="0"/>
        <v>36057</v>
      </c>
      <c r="N39" s="402">
        <f t="shared" si="1"/>
        <v>9883.2237000000005</v>
      </c>
      <c r="O39" s="402">
        <v>494</v>
      </c>
      <c r="P39" s="403"/>
      <c r="Q39" s="402">
        <f t="shared" si="2"/>
        <v>522.82650000000001</v>
      </c>
      <c r="R39" s="402">
        <v>178</v>
      </c>
      <c r="S39" s="402">
        <v>0</v>
      </c>
      <c r="T39" s="402">
        <v>0</v>
      </c>
      <c r="U39" s="394">
        <f t="shared" si="3"/>
        <v>11078.0502</v>
      </c>
      <c r="V39" s="394">
        <f t="shared" si="4"/>
        <v>47135.050199999998</v>
      </c>
      <c r="X39" s="259"/>
    </row>
    <row r="40" spans="1:24" s="106" customFormat="1">
      <c r="A40" s="192">
        <v>26</v>
      </c>
      <c r="B40" s="228" t="s">
        <v>413</v>
      </c>
      <c r="C40" s="228" t="s">
        <v>413</v>
      </c>
      <c r="D40" s="228">
        <v>100488</v>
      </c>
      <c r="E40" s="193" t="s">
        <v>477</v>
      </c>
      <c r="F40" s="193" t="s">
        <v>478</v>
      </c>
      <c r="G40" s="192" t="s">
        <v>479</v>
      </c>
      <c r="H40" s="402">
        <v>54361</v>
      </c>
      <c r="I40" s="403">
        <v>0</v>
      </c>
      <c r="J40" s="403">
        <v>0</v>
      </c>
      <c r="K40" s="406">
        <v>42968</v>
      </c>
      <c r="L40" s="402">
        <v>199.03753846153791</v>
      </c>
      <c r="M40" s="394">
        <f t="shared" si="0"/>
        <v>54560.03753846154</v>
      </c>
      <c r="N40" s="402">
        <f t="shared" si="1"/>
        <v>14954.906289292308</v>
      </c>
      <c r="O40" s="402">
        <v>494</v>
      </c>
      <c r="P40" s="403"/>
      <c r="Q40" s="402">
        <f t="shared" si="2"/>
        <v>791.12054430769228</v>
      </c>
      <c r="R40" s="402">
        <v>178</v>
      </c>
      <c r="S40" s="402">
        <v>0</v>
      </c>
      <c r="T40" s="402">
        <v>0</v>
      </c>
      <c r="U40" s="394">
        <f t="shared" si="3"/>
        <v>16418.026833600001</v>
      </c>
      <c r="V40" s="394">
        <f t="shared" si="4"/>
        <v>70978.064372061548</v>
      </c>
      <c r="X40" s="259"/>
    </row>
    <row r="41" spans="1:24" s="106" customFormat="1">
      <c r="A41" s="192">
        <v>27</v>
      </c>
      <c r="B41" s="228" t="s">
        <v>413</v>
      </c>
      <c r="C41" s="228" t="s">
        <v>413</v>
      </c>
      <c r="D41" s="228">
        <v>105976</v>
      </c>
      <c r="E41" s="193" t="s">
        <v>480</v>
      </c>
      <c r="F41" s="193" t="s">
        <v>481</v>
      </c>
      <c r="G41" s="192" t="s">
        <v>482</v>
      </c>
      <c r="H41" s="402">
        <v>37423</v>
      </c>
      <c r="I41" s="403">
        <v>0</v>
      </c>
      <c r="J41" s="403">
        <v>0</v>
      </c>
      <c r="K41" s="406">
        <v>42961</v>
      </c>
      <c r="L41" s="402">
        <v>191</v>
      </c>
      <c r="M41" s="394">
        <f t="shared" si="0"/>
        <v>37614</v>
      </c>
      <c r="N41" s="402">
        <f t="shared" si="1"/>
        <v>10309.9974</v>
      </c>
      <c r="O41" s="402">
        <v>494</v>
      </c>
      <c r="P41" s="403"/>
      <c r="Q41" s="402">
        <f t="shared" si="2"/>
        <v>545.40299999999991</v>
      </c>
      <c r="R41" s="402">
        <v>178</v>
      </c>
      <c r="S41" s="402">
        <v>0</v>
      </c>
      <c r="T41" s="402">
        <v>0</v>
      </c>
      <c r="U41" s="394">
        <f t="shared" si="3"/>
        <v>11527.4004</v>
      </c>
      <c r="V41" s="394">
        <f t="shared" si="4"/>
        <v>49141.400399999999</v>
      </c>
      <c r="X41" s="259"/>
    </row>
    <row r="42" spans="1:24" s="106" customFormat="1">
      <c r="A42" s="192">
        <v>28</v>
      </c>
      <c r="B42" s="228" t="s">
        <v>413</v>
      </c>
      <c r="C42" s="228" t="s">
        <v>413</v>
      </c>
      <c r="D42" s="228">
        <v>101040</v>
      </c>
      <c r="E42" s="193" t="s">
        <v>483</v>
      </c>
      <c r="F42" s="193" t="s">
        <v>484</v>
      </c>
      <c r="G42" s="192" t="s">
        <v>485</v>
      </c>
      <c r="H42" s="402">
        <v>68317</v>
      </c>
      <c r="I42" s="403">
        <v>0</v>
      </c>
      <c r="J42" s="403">
        <v>0</v>
      </c>
      <c r="K42" s="406">
        <v>42787</v>
      </c>
      <c r="L42" s="402">
        <v>1471.457846153844</v>
      </c>
      <c r="M42" s="394">
        <f t="shared" si="0"/>
        <v>69788.457846153848</v>
      </c>
      <c r="N42" s="402">
        <f t="shared" si="1"/>
        <v>19129.016295630769</v>
      </c>
      <c r="O42" s="402">
        <v>494</v>
      </c>
      <c r="P42" s="403"/>
      <c r="Q42" s="402">
        <f t="shared" si="2"/>
        <v>1011.9326387692307</v>
      </c>
      <c r="R42" s="402">
        <v>178</v>
      </c>
      <c r="S42" s="402">
        <v>4687.28</v>
      </c>
      <c r="T42" s="402">
        <v>298.22000000000003</v>
      </c>
      <c r="U42" s="394">
        <f t="shared" si="3"/>
        <v>25798.448934399999</v>
      </c>
      <c r="V42" s="394">
        <f t="shared" si="4"/>
        <v>95586.906780553851</v>
      </c>
      <c r="X42" s="259"/>
    </row>
    <row r="43" spans="1:24" s="106" customFormat="1">
      <c r="A43" s="192">
        <v>29</v>
      </c>
      <c r="B43" s="228" t="s">
        <v>413</v>
      </c>
      <c r="C43" s="228" t="s">
        <v>413</v>
      </c>
      <c r="D43" s="228">
        <v>104795</v>
      </c>
      <c r="E43" s="193" t="s">
        <v>483</v>
      </c>
      <c r="F43" s="193" t="s">
        <v>486</v>
      </c>
      <c r="G43" s="192" t="s">
        <v>487</v>
      </c>
      <c r="H43" s="402">
        <v>64180</v>
      </c>
      <c r="I43" s="403">
        <v>0</v>
      </c>
      <c r="J43" s="403">
        <v>0</v>
      </c>
      <c r="K43" s="406">
        <v>43150</v>
      </c>
      <c r="L43" s="402">
        <v>0</v>
      </c>
      <c r="M43" s="394">
        <f t="shared" si="0"/>
        <v>64180</v>
      </c>
      <c r="N43" s="402">
        <f t="shared" si="1"/>
        <v>17591.738000000001</v>
      </c>
      <c r="O43" s="402">
        <v>494</v>
      </c>
      <c r="P43" s="403"/>
      <c r="Q43" s="402">
        <f t="shared" si="2"/>
        <v>930.6099999999999</v>
      </c>
      <c r="R43" s="402">
        <v>178</v>
      </c>
      <c r="S43" s="402">
        <v>1923.7399999999998</v>
      </c>
      <c r="T43" s="402">
        <v>239.46000000000004</v>
      </c>
      <c r="U43" s="394">
        <f t="shared" si="3"/>
        <v>21357.548000000003</v>
      </c>
      <c r="V43" s="394">
        <f t="shared" si="4"/>
        <v>85537.54800000001</v>
      </c>
      <c r="X43" s="259"/>
    </row>
    <row r="44" spans="1:24" s="106" customFormat="1">
      <c r="A44" s="192">
        <v>30</v>
      </c>
      <c r="B44" s="228" t="s">
        <v>413</v>
      </c>
      <c r="C44" s="228" t="s">
        <v>413</v>
      </c>
      <c r="D44" s="228">
        <v>102361</v>
      </c>
      <c r="E44" s="193" t="s">
        <v>483</v>
      </c>
      <c r="F44" s="193" t="s">
        <v>488</v>
      </c>
      <c r="G44" s="192" t="s">
        <v>489</v>
      </c>
      <c r="H44" s="402">
        <v>58439</v>
      </c>
      <c r="I44" s="403">
        <v>0</v>
      </c>
      <c r="J44" s="403">
        <v>0</v>
      </c>
      <c r="K44" s="406">
        <v>42966</v>
      </c>
      <c r="L44" s="402">
        <v>285.22215384615379</v>
      </c>
      <c r="M44" s="394">
        <f t="shared" si="0"/>
        <v>58724.222153846153</v>
      </c>
      <c r="N44" s="402">
        <f t="shared" si="1"/>
        <v>16096.309292369231</v>
      </c>
      <c r="O44" s="402">
        <v>494</v>
      </c>
      <c r="P44" s="403"/>
      <c r="Q44" s="402">
        <f t="shared" si="2"/>
        <v>851.50122123076915</v>
      </c>
      <c r="R44" s="402">
        <v>178</v>
      </c>
      <c r="S44" s="402">
        <v>3939.5200000000004</v>
      </c>
      <c r="T44" s="402">
        <v>239.46000000000004</v>
      </c>
      <c r="U44" s="394">
        <f t="shared" si="3"/>
        <v>21798.790513600001</v>
      </c>
      <c r="V44" s="394">
        <f t="shared" si="4"/>
        <v>80523.01266744615</v>
      </c>
      <c r="X44" s="259"/>
    </row>
    <row r="45" spans="1:24" s="106" customFormat="1">
      <c r="A45" s="192">
        <v>31</v>
      </c>
      <c r="B45" s="228" t="s">
        <v>413</v>
      </c>
      <c r="C45" s="228" t="s">
        <v>413</v>
      </c>
      <c r="D45" s="228">
        <v>101770</v>
      </c>
      <c r="E45" s="193" t="s">
        <v>483</v>
      </c>
      <c r="F45" s="193" t="s">
        <v>490</v>
      </c>
      <c r="G45" s="192" t="s">
        <v>489</v>
      </c>
      <c r="H45" s="402">
        <v>58439</v>
      </c>
      <c r="I45" s="403">
        <v>0</v>
      </c>
      <c r="J45" s="403">
        <v>0</v>
      </c>
      <c r="K45" s="406">
        <v>42966</v>
      </c>
      <c r="L45" s="402">
        <v>285.22215384615379</v>
      </c>
      <c r="M45" s="394">
        <f t="shared" si="0"/>
        <v>58724.222153846153</v>
      </c>
      <c r="N45" s="402">
        <f t="shared" si="1"/>
        <v>16096.309292369231</v>
      </c>
      <c r="O45" s="402">
        <v>494</v>
      </c>
      <c r="P45" s="403"/>
      <c r="Q45" s="402">
        <f t="shared" si="2"/>
        <v>851.50122123076915</v>
      </c>
      <c r="R45" s="402">
        <v>178</v>
      </c>
      <c r="S45" s="402">
        <v>6510.1399999999994</v>
      </c>
      <c r="T45" s="402">
        <v>403.26</v>
      </c>
      <c r="U45" s="394">
        <f t="shared" si="3"/>
        <v>24533.210513599999</v>
      </c>
      <c r="V45" s="394">
        <f t="shared" si="4"/>
        <v>83257.432667446148</v>
      </c>
      <c r="X45" s="259"/>
    </row>
    <row r="46" spans="1:24" s="106" customFormat="1">
      <c r="A46" s="192">
        <v>32</v>
      </c>
      <c r="B46" s="228" t="s">
        <v>413</v>
      </c>
      <c r="C46" s="228" t="s">
        <v>413</v>
      </c>
      <c r="D46" s="228">
        <v>102704</v>
      </c>
      <c r="E46" s="193" t="s">
        <v>483</v>
      </c>
      <c r="F46" s="193" t="s">
        <v>491</v>
      </c>
      <c r="G46" s="192" t="s">
        <v>492</v>
      </c>
      <c r="H46" s="402">
        <v>54900</v>
      </c>
      <c r="I46" s="403">
        <v>0</v>
      </c>
      <c r="J46" s="403">
        <v>0</v>
      </c>
      <c r="K46" s="406">
        <v>43312</v>
      </c>
      <c r="L46" s="402">
        <v>0</v>
      </c>
      <c r="M46" s="394">
        <f t="shared" si="0"/>
        <v>54900</v>
      </c>
      <c r="N46" s="402">
        <f t="shared" si="1"/>
        <v>15048.09</v>
      </c>
      <c r="O46" s="402">
        <v>494</v>
      </c>
      <c r="P46" s="403"/>
      <c r="Q46" s="402">
        <f t="shared" si="2"/>
        <v>796.05</v>
      </c>
      <c r="R46" s="402">
        <v>178</v>
      </c>
      <c r="S46" s="402">
        <v>0</v>
      </c>
      <c r="T46" s="402">
        <v>0</v>
      </c>
      <c r="U46" s="394">
        <f t="shared" si="3"/>
        <v>16516.14</v>
      </c>
      <c r="V46" s="394">
        <f t="shared" si="4"/>
        <v>71416.14</v>
      </c>
      <c r="X46" s="259"/>
    </row>
    <row r="47" spans="1:24" s="106" customFormat="1">
      <c r="A47" s="192">
        <v>33</v>
      </c>
      <c r="B47" s="228" t="s">
        <v>413</v>
      </c>
      <c r="C47" s="228" t="s">
        <v>413</v>
      </c>
      <c r="D47" s="228">
        <v>102043</v>
      </c>
      <c r="E47" s="193" t="s">
        <v>483</v>
      </c>
      <c r="F47" s="193" t="s">
        <v>493</v>
      </c>
      <c r="G47" s="192" t="s">
        <v>492</v>
      </c>
      <c r="H47" s="402">
        <v>54900</v>
      </c>
      <c r="I47" s="403">
        <v>0</v>
      </c>
      <c r="J47" s="403">
        <v>0</v>
      </c>
      <c r="K47" s="406">
        <v>42768</v>
      </c>
      <c r="L47" s="402">
        <v>1206.0443076923048</v>
      </c>
      <c r="M47" s="394">
        <f t="shared" si="0"/>
        <v>56106.044307692304</v>
      </c>
      <c r="N47" s="402">
        <f t="shared" si="1"/>
        <v>15378.666744738461</v>
      </c>
      <c r="O47" s="402">
        <v>494</v>
      </c>
      <c r="P47" s="403"/>
      <c r="Q47" s="402">
        <f t="shared" si="2"/>
        <v>813.53764246153833</v>
      </c>
      <c r="R47" s="402">
        <v>178</v>
      </c>
      <c r="S47" s="402">
        <v>1403.74</v>
      </c>
      <c r="T47" s="402">
        <v>0</v>
      </c>
      <c r="U47" s="394">
        <f t="shared" si="3"/>
        <v>18267.944387200001</v>
      </c>
      <c r="V47" s="394">
        <f t="shared" si="4"/>
        <v>74373.988694892309</v>
      </c>
      <c r="X47" s="259"/>
    </row>
    <row r="48" spans="1:24" s="106" customFormat="1">
      <c r="A48" s="192">
        <v>34</v>
      </c>
      <c r="B48" s="228" t="s">
        <v>413</v>
      </c>
      <c r="C48" s="228" t="s">
        <v>413</v>
      </c>
      <c r="D48" s="228">
        <v>100971</v>
      </c>
      <c r="E48" s="193" t="s">
        <v>483</v>
      </c>
      <c r="F48" s="193" t="s">
        <v>494</v>
      </c>
      <c r="G48" s="192" t="s">
        <v>495</v>
      </c>
      <c r="H48" s="402">
        <v>56642</v>
      </c>
      <c r="I48" s="403">
        <v>0</v>
      </c>
      <c r="J48" s="403">
        <v>0</v>
      </c>
      <c r="K48" s="406">
        <v>43285</v>
      </c>
      <c r="L48" s="402">
        <v>0</v>
      </c>
      <c r="M48" s="394">
        <f t="shared" si="0"/>
        <v>56642</v>
      </c>
      <c r="N48" s="402">
        <f t="shared" si="1"/>
        <v>15525.572200000001</v>
      </c>
      <c r="O48" s="402">
        <v>494</v>
      </c>
      <c r="P48" s="403"/>
      <c r="Q48" s="402">
        <f t="shared" si="2"/>
        <v>821.30899999999997</v>
      </c>
      <c r="R48" s="402">
        <v>178</v>
      </c>
      <c r="S48" s="402">
        <v>1403.74</v>
      </c>
      <c r="T48" s="402">
        <v>223.08</v>
      </c>
      <c r="U48" s="394">
        <f t="shared" si="3"/>
        <v>18645.701200000003</v>
      </c>
      <c r="V48" s="394">
        <f t="shared" si="4"/>
        <v>75287.70120000001</v>
      </c>
      <c r="X48" s="259"/>
    </row>
    <row r="49" spans="1:24" s="106" customFormat="1">
      <c r="A49" s="192">
        <v>35</v>
      </c>
      <c r="B49" s="228" t="s">
        <v>413</v>
      </c>
      <c r="C49" s="228" t="s">
        <v>413</v>
      </c>
      <c r="D49" s="228">
        <v>106713</v>
      </c>
      <c r="E49" s="193" t="s">
        <v>496</v>
      </c>
      <c r="F49" s="193" t="s">
        <v>497</v>
      </c>
      <c r="G49" s="192" t="s">
        <v>498</v>
      </c>
      <c r="H49" s="404">
        <v>28667</v>
      </c>
      <c r="I49" s="403">
        <v>0</v>
      </c>
      <c r="J49" s="403">
        <v>0</v>
      </c>
      <c r="K49" s="406" t="s">
        <v>245</v>
      </c>
      <c r="L49" s="402">
        <v>0</v>
      </c>
      <c r="M49" s="394">
        <f t="shared" si="0"/>
        <v>28667</v>
      </c>
      <c r="N49" s="402">
        <f t="shared" si="1"/>
        <v>7857.6247000000003</v>
      </c>
      <c r="O49" s="402">
        <v>494</v>
      </c>
      <c r="P49" s="403"/>
      <c r="Q49" s="402">
        <f t="shared" si="2"/>
        <v>415.67149999999998</v>
      </c>
      <c r="R49" s="402">
        <v>178</v>
      </c>
      <c r="S49" s="402">
        <v>6510</v>
      </c>
      <c r="T49" s="402">
        <v>404</v>
      </c>
      <c r="U49" s="394">
        <f t="shared" si="3"/>
        <v>15859.296200000001</v>
      </c>
      <c r="V49" s="394">
        <f t="shared" si="4"/>
        <v>44526.296199999997</v>
      </c>
      <c r="X49" s="259"/>
    </row>
    <row r="50" spans="1:24" s="106" customFormat="1">
      <c r="A50" s="192">
        <v>36</v>
      </c>
      <c r="B50" s="228" t="s">
        <v>413</v>
      </c>
      <c r="C50" s="228" t="s">
        <v>413</v>
      </c>
      <c r="D50" s="228">
        <v>100972</v>
      </c>
      <c r="E50" s="193" t="s">
        <v>483</v>
      </c>
      <c r="F50" s="193" t="s">
        <v>501</v>
      </c>
      <c r="G50" s="192" t="s">
        <v>489</v>
      </c>
      <c r="H50" s="402">
        <v>58439</v>
      </c>
      <c r="I50" s="403">
        <v>0</v>
      </c>
      <c r="J50" s="403">
        <v>0</v>
      </c>
      <c r="K50" s="406">
        <v>43150</v>
      </c>
      <c r="L50" s="402">
        <v>0</v>
      </c>
      <c r="M50" s="394">
        <f t="shared" si="0"/>
        <v>58439</v>
      </c>
      <c r="N50" s="402">
        <f t="shared" si="1"/>
        <v>16018.1299</v>
      </c>
      <c r="O50" s="402">
        <v>494</v>
      </c>
      <c r="P50" s="403"/>
      <c r="Q50" s="402">
        <f t="shared" si="2"/>
        <v>847.3655</v>
      </c>
      <c r="R50" s="402">
        <v>178</v>
      </c>
      <c r="S50" s="402">
        <v>2582.3199999999997</v>
      </c>
      <c r="T50" s="402">
        <v>223.08</v>
      </c>
      <c r="U50" s="394">
        <f t="shared" si="3"/>
        <v>20342.895400000001</v>
      </c>
      <c r="V50" s="394">
        <f t="shared" si="4"/>
        <v>78781.895400000009</v>
      </c>
      <c r="X50" s="259"/>
    </row>
    <row r="51" spans="1:24" s="106" customFormat="1">
      <c r="A51" s="192">
        <v>37</v>
      </c>
      <c r="B51" s="228" t="s">
        <v>413</v>
      </c>
      <c r="C51" s="228" t="s">
        <v>413</v>
      </c>
      <c r="D51" s="228">
        <v>101921</v>
      </c>
      <c r="E51" s="193" t="s">
        <v>483</v>
      </c>
      <c r="F51" s="193" t="s">
        <v>502</v>
      </c>
      <c r="G51" s="192" t="s">
        <v>503</v>
      </c>
      <c r="H51" s="402">
        <v>66216</v>
      </c>
      <c r="I51" s="403">
        <v>0</v>
      </c>
      <c r="J51" s="403">
        <v>0</v>
      </c>
      <c r="K51" s="406">
        <v>43150</v>
      </c>
      <c r="L51" s="402">
        <v>0</v>
      </c>
      <c r="M51" s="394">
        <f t="shared" si="0"/>
        <v>66216</v>
      </c>
      <c r="N51" s="402">
        <f t="shared" si="1"/>
        <v>18149.8056</v>
      </c>
      <c r="O51" s="402">
        <v>494</v>
      </c>
      <c r="P51" s="403"/>
      <c r="Q51" s="402">
        <f t="shared" si="2"/>
        <v>960.13199999999995</v>
      </c>
      <c r="R51" s="402">
        <v>178</v>
      </c>
      <c r="S51" s="402">
        <v>3939.5200000000004</v>
      </c>
      <c r="T51" s="402">
        <v>239.46000000000004</v>
      </c>
      <c r="U51" s="394">
        <f t="shared" si="3"/>
        <v>23960.917600000001</v>
      </c>
      <c r="V51" s="394">
        <f t="shared" si="4"/>
        <v>90176.917600000001</v>
      </c>
      <c r="X51" s="259"/>
    </row>
    <row r="52" spans="1:24" s="106" customFormat="1">
      <c r="A52" s="192">
        <v>38</v>
      </c>
      <c r="B52" s="228" t="s">
        <v>413</v>
      </c>
      <c r="C52" s="228" t="s">
        <v>413</v>
      </c>
      <c r="D52" s="228">
        <v>102890</v>
      </c>
      <c r="E52" s="193" t="s">
        <v>483</v>
      </c>
      <c r="F52" s="193" t="s">
        <v>504</v>
      </c>
      <c r="G52" s="192" t="s">
        <v>489</v>
      </c>
      <c r="H52" s="402">
        <v>58439</v>
      </c>
      <c r="I52" s="403">
        <v>0</v>
      </c>
      <c r="J52" s="403">
        <v>0</v>
      </c>
      <c r="K52" s="406">
        <v>42785</v>
      </c>
      <c r="L52" s="402">
        <v>1140.8886153846152</v>
      </c>
      <c r="M52" s="394">
        <f t="shared" si="0"/>
        <v>59579.888615384618</v>
      </c>
      <c r="N52" s="402">
        <f t="shared" si="1"/>
        <v>16330.847469476925</v>
      </c>
      <c r="O52" s="402">
        <v>494</v>
      </c>
      <c r="P52" s="403"/>
      <c r="Q52" s="402">
        <f t="shared" si="2"/>
        <v>863.90838492307694</v>
      </c>
      <c r="R52" s="402">
        <v>178</v>
      </c>
      <c r="S52" s="402">
        <v>0</v>
      </c>
      <c r="T52" s="402">
        <v>0</v>
      </c>
      <c r="U52" s="394">
        <f t="shared" si="3"/>
        <v>17866.755854400002</v>
      </c>
      <c r="V52" s="394">
        <f t="shared" si="4"/>
        <v>77446.644469784616</v>
      </c>
      <c r="X52" s="259"/>
    </row>
    <row r="53" spans="1:24" s="106" customFormat="1">
      <c r="A53" s="192">
        <v>39</v>
      </c>
      <c r="B53" s="228" t="s">
        <v>413</v>
      </c>
      <c r="C53" s="228" t="s">
        <v>413</v>
      </c>
      <c r="D53" s="228">
        <v>102526</v>
      </c>
      <c r="E53" s="193" t="s">
        <v>483</v>
      </c>
      <c r="F53" s="193" t="s">
        <v>505</v>
      </c>
      <c r="G53" s="192" t="s">
        <v>506</v>
      </c>
      <c r="H53" s="402">
        <v>51575</v>
      </c>
      <c r="I53" s="403">
        <v>0</v>
      </c>
      <c r="J53" s="403">
        <v>0</v>
      </c>
      <c r="K53" s="406">
        <v>43145</v>
      </c>
      <c r="L53" s="402">
        <v>0</v>
      </c>
      <c r="M53" s="394">
        <f t="shared" si="0"/>
        <v>51575</v>
      </c>
      <c r="N53" s="402">
        <f t="shared" si="1"/>
        <v>14136.7075</v>
      </c>
      <c r="O53" s="402">
        <v>494</v>
      </c>
      <c r="P53" s="403"/>
      <c r="Q53" s="402">
        <f t="shared" si="2"/>
        <v>747.83749999999998</v>
      </c>
      <c r="R53" s="402">
        <v>178</v>
      </c>
      <c r="S53" s="402">
        <v>6510.1399999999994</v>
      </c>
      <c r="T53" s="402">
        <v>403.26</v>
      </c>
      <c r="U53" s="394">
        <f t="shared" si="3"/>
        <v>22469.944999999996</v>
      </c>
      <c r="V53" s="394">
        <f t="shared" si="4"/>
        <v>74044.944999999992</v>
      </c>
      <c r="X53" s="259"/>
    </row>
    <row r="54" spans="1:24" s="106" customFormat="1">
      <c r="A54" s="192">
        <v>40</v>
      </c>
      <c r="B54" s="228" t="s">
        <v>413</v>
      </c>
      <c r="C54" s="228" t="s">
        <v>413</v>
      </c>
      <c r="D54" s="228">
        <v>104949</v>
      </c>
      <c r="E54" s="193" t="s">
        <v>483</v>
      </c>
      <c r="F54" s="193" t="s">
        <v>507</v>
      </c>
      <c r="G54" s="192" t="s">
        <v>508</v>
      </c>
      <c r="H54" s="402">
        <v>48452</v>
      </c>
      <c r="I54" s="403">
        <v>0</v>
      </c>
      <c r="J54" s="403">
        <v>0</v>
      </c>
      <c r="K54" s="406">
        <v>43140</v>
      </c>
      <c r="L54" s="402">
        <v>0</v>
      </c>
      <c r="M54" s="394">
        <f t="shared" si="0"/>
        <v>48452</v>
      </c>
      <c r="N54" s="402">
        <f t="shared" si="1"/>
        <v>13280.6932</v>
      </c>
      <c r="O54" s="402">
        <v>494</v>
      </c>
      <c r="P54" s="403"/>
      <c r="Q54" s="402">
        <f t="shared" si="2"/>
        <v>702.55399999999997</v>
      </c>
      <c r="R54" s="402">
        <v>178</v>
      </c>
      <c r="S54" s="402">
        <v>2582.3199999999997</v>
      </c>
      <c r="T54" s="402">
        <v>223.08</v>
      </c>
      <c r="U54" s="394">
        <f t="shared" si="3"/>
        <v>17460.647199999999</v>
      </c>
      <c r="V54" s="394">
        <f t="shared" si="4"/>
        <v>65912.647200000007</v>
      </c>
      <c r="X54" s="259"/>
    </row>
    <row r="55" spans="1:24" s="106" customFormat="1">
      <c r="A55" s="192">
        <v>41</v>
      </c>
      <c r="B55" s="228" t="s">
        <v>413</v>
      </c>
      <c r="C55" s="228" t="s">
        <v>413</v>
      </c>
      <c r="D55" s="228">
        <v>102586</v>
      </c>
      <c r="E55" s="193" t="s">
        <v>509</v>
      </c>
      <c r="F55" s="193" t="s">
        <v>510</v>
      </c>
      <c r="G55" s="192" t="s">
        <v>508</v>
      </c>
      <c r="H55" s="402">
        <v>48452</v>
      </c>
      <c r="I55" s="403">
        <v>0</v>
      </c>
      <c r="J55" s="403">
        <v>0</v>
      </c>
      <c r="K55" s="406">
        <v>42957</v>
      </c>
      <c r="L55" s="402">
        <v>236.47138461538475</v>
      </c>
      <c r="M55" s="394">
        <f t="shared" si="0"/>
        <v>48688.471384615383</v>
      </c>
      <c r="N55" s="402">
        <f t="shared" si="1"/>
        <v>13345.510006523076</v>
      </c>
      <c r="O55" s="402">
        <v>494</v>
      </c>
      <c r="P55" s="403"/>
      <c r="Q55" s="402">
        <f t="shared" si="2"/>
        <v>705.98283507692304</v>
      </c>
      <c r="R55" s="402">
        <v>178</v>
      </c>
      <c r="S55" s="402">
        <v>0</v>
      </c>
      <c r="T55" s="402">
        <v>0</v>
      </c>
      <c r="U55" s="394">
        <f t="shared" si="3"/>
        <v>14723.4928416</v>
      </c>
      <c r="V55" s="394">
        <f t="shared" si="4"/>
        <v>63411.964226215379</v>
      </c>
      <c r="X55" s="259"/>
    </row>
    <row r="56" spans="1:24" s="106" customFormat="1">
      <c r="A56" s="192">
        <v>42</v>
      </c>
      <c r="B56" s="228" t="s">
        <v>413</v>
      </c>
      <c r="C56" s="228" t="s">
        <v>413</v>
      </c>
      <c r="D56" s="228">
        <v>105874</v>
      </c>
      <c r="E56" s="193" t="s">
        <v>511</v>
      </c>
      <c r="F56" s="193" t="s">
        <v>512</v>
      </c>
      <c r="G56" s="192" t="s">
        <v>492</v>
      </c>
      <c r="H56" s="402">
        <v>54900</v>
      </c>
      <c r="I56" s="403">
        <v>0</v>
      </c>
      <c r="J56" s="403">
        <v>0</v>
      </c>
      <c r="K56" s="406">
        <v>43299</v>
      </c>
      <c r="L56" s="402">
        <v>0</v>
      </c>
      <c r="M56" s="394">
        <f t="shared" si="0"/>
        <v>54900</v>
      </c>
      <c r="N56" s="402">
        <f t="shared" si="1"/>
        <v>15048.09</v>
      </c>
      <c r="O56" s="402">
        <v>494</v>
      </c>
      <c r="P56" s="403"/>
      <c r="Q56" s="402">
        <f t="shared" si="2"/>
        <v>796.05</v>
      </c>
      <c r="R56" s="402">
        <v>178</v>
      </c>
      <c r="S56" s="402">
        <v>0</v>
      </c>
      <c r="T56" s="402">
        <v>0</v>
      </c>
      <c r="U56" s="394">
        <f t="shared" si="3"/>
        <v>16516.14</v>
      </c>
      <c r="V56" s="394">
        <f t="shared" si="4"/>
        <v>71416.14</v>
      </c>
      <c r="X56" s="259"/>
    </row>
    <row r="57" spans="1:24" s="106" customFormat="1">
      <c r="A57" s="192">
        <v>43</v>
      </c>
      <c r="B57" s="228" t="s">
        <v>413</v>
      </c>
      <c r="C57" s="228" t="s">
        <v>413</v>
      </c>
      <c r="D57" s="228">
        <v>101425</v>
      </c>
      <c r="E57" s="193" t="s">
        <v>513</v>
      </c>
      <c r="F57" s="193" t="s">
        <v>514</v>
      </c>
      <c r="G57" s="192" t="s">
        <v>515</v>
      </c>
      <c r="H57" s="402">
        <v>69526</v>
      </c>
      <c r="I57" s="403">
        <v>0</v>
      </c>
      <c r="J57" s="403">
        <v>0</v>
      </c>
      <c r="K57" s="406">
        <v>43335</v>
      </c>
      <c r="L57" s="402">
        <v>0</v>
      </c>
      <c r="M57" s="394">
        <f t="shared" si="0"/>
        <v>69526</v>
      </c>
      <c r="N57" s="402">
        <f t="shared" si="1"/>
        <v>19057.0766</v>
      </c>
      <c r="O57" s="402">
        <v>494</v>
      </c>
      <c r="P57" s="403"/>
      <c r="Q57" s="402">
        <f t="shared" si="2"/>
        <v>1008.127</v>
      </c>
      <c r="R57" s="402">
        <v>178</v>
      </c>
      <c r="S57" s="402">
        <v>2582.3199999999997</v>
      </c>
      <c r="T57" s="402">
        <v>223.08</v>
      </c>
      <c r="U57" s="394">
        <f t="shared" si="3"/>
        <v>23542.603600000002</v>
      </c>
      <c r="V57" s="394">
        <f t="shared" si="4"/>
        <v>93068.603600000002</v>
      </c>
      <c r="X57" s="259"/>
    </row>
    <row r="58" spans="1:24" s="106" customFormat="1">
      <c r="A58" s="192">
        <v>44</v>
      </c>
      <c r="B58" s="228" t="s">
        <v>413</v>
      </c>
      <c r="C58" s="228" t="s">
        <v>413</v>
      </c>
      <c r="D58" s="228">
        <v>105418</v>
      </c>
      <c r="E58" s="193" t="s">
        <v>513</v>
      </c>
      <c r="F58" s="193" t="s">
        <v>516</v>
      </c>
      <c r="G58" s="192" t="s">
        <v>517</v>
      </c>
      <c r="H58" s="402">
        <v>55872</v>
      </c>
      <c r="I58" s="403">
        <v>0</v>
      </c>
      <c r="J58" s="403">
        <v>0</v>
      </c>
      <c r="K58" s="406">
        <v>43157</v>
      </c>
      <c r="L58" s="402">
        <v>0</v>
      </c>
      <c r="M58" s="394">
        <f t="shared" si="0"/>
        <v>55872</v>
      </c>
      <c r="N58" s="402">
        <f t="shared" si="1"/>
        <v>15314.5152</v>
      </c>
      <c r="O58" s="402">
        <v>494</v>
      </c>
      <c r="P58" s="403"/>
      <c r="Q58" s="402">
        <f t="shared" si="2"/>
        <v>810.14399999999989</v>
      </c>
      <c r="R58" s="402">
        <v>178</v>
      </c>
      <c r="S58" s="402">
        <v>3939.5200000000004</v>
      </c>
      <c r="T58" s="402">
        <v>239.46000000000004</v>
      </c>
      <c r="U58" s="394">
        <f t="shared" si="3"/>
        <v>20975.639199999998</v>
      </c>
      <c r="V58" s="394">
        <f t="shared" si="4"/>
        <v>76847.639200000005</v>
      </c>
      <c r="X58" s="259"/>
    </row>
    <row r="59" spans="1:24" s="106" customFormat="1">
      <c r="A59" s="192">
        <v>45</v>
      </c>
      <c r="B59" s="228" t="s">
        <v>413</v>
      </c>
      <c r="C59" s="228" t="s">
        <v>413</v>
      </c>
      <c r="D59" s="228">
        <v>104679</v>
      </c>
      <c r="E59" s="193" t="s">
        <v>518</v>
      </c>
      <c r="F59" s="193" t="s">
        <v>519</v>
      </c>
      <c r="G59" s="192" t="s">
        <v>520</v>
      </c>
      <c r="H59" s="402">
        <v>65316</v>
      </c>
      <c r="I59" s="403">
        <v>0</v>
      </c>
      <c r="J59" s="403">
        <v>0</v>
      </c>
      <c r="K59" s="406">
        <v>43152</v>
      </c>
      <c r="L59" s="402">
        <v>0</v>
      </c>
      <c r="M59" s="394">
        <f t="shared" si="0"/>
        <v>65316</v>
      </c>
      <c r="N59" s="402">
        <f t="shared" si="1"/>
        <v>17903.115600000001</v>
      </c>
      <c r="O59" s="402">
        <v>494</v>
      </c>
      <c r="P59" s="403"/>
      <c r="Q59" s="402">
        <f t="shared" si="2"/>
        <v>947.08199999999988</v>
      </c>
      <c r="R59" s="402">
        <v>178</v>
      </c>
      <c r="S59" s="402">
        <v>1403.74</v>
      </c>
      <c r="T59" s="402">
        <v>0</v>
      </c>
      <c r="U59" s="394">
        <f t="shared" si="3"/>
        <v>20925.937600000001</v>
      </c>
      <c r="V59" s="394">
        <f t="shared" si="4"/>
        <v>86241.937600000005</v>
      </c>
      <c r="X59" s="259"/>
    </row>
    <row r="60" spans="1:24" s="106" customFormat="1">
      <c r="A60" s="405">
        <f>COUNT(A15:A59)</f>
        <v>45</v>
      </c>
      <c r="B60" s="261"/>
      <c r="C60" s="261"/>
      <c r="D60" s="261"/>
      <c r="E60" s="262"/>
      <c r="F60" s="262"/>
      <c r="G60" s="260"/>
      <c r="H60" s="395">
        <f>SUM(H15:H59)</f>
        <v>2117749</v>
      </c>
      <c r="I60" s="396">
        <f>SUM(I15:I59)</f>
        <v>0</v>
      </c>
      <c r="J60" s="396">
        <f>SUM(J15:J59)</f>
        <v>0</v>
      </c>
      <c r="K60" s="397"/>
      <c r="L60" s="395">
        <f t="shared" ref="L60:V60" si="5">SUM(L15:L59)</f>
        <v>18782.995326007331</v>
      </c>
      <c r="M60" s="395">
        <f t="shared" si="5"/>
        <v>2136531.9953260073</v>
      </c>
      <c r="N60" s="395">
        <f t="shared" si="5"/>
        <v>585623.41991885868</v>
      </c>
      <c r="O60" s="395">
        <f>SUM(O15:O59)</f>
        <v>22230</v>
      </c>
      <c r="P60" s="396">
        <f t="shared" si="5"/>
        <v>0</v>
      </c>
      <c r="Q60" s="395">
        <f t="shared" si="5"/>
        <v>30979.71393222711</v>
      </c>
      <c r="R60" s="395">
        <f t="shared" si="5"/>
        <v>8010</v>
      </c>
      <c r="S60" s="395">
        <f t="shared" si="5"/>
        <v>82008.28</v>
      </c>
      <c r="T60" s="395">
        <f t="shared" si="5"/>
        <v>6085</v>
      </c>
      <c r="U60" s="395">
        <f t="shared" si="5"/>
        <v>734936.4138510857</v>
      </c>
      <c r="V60" s="395">
        <f t="shared" si="5"/>
        <v>2871468.4091770924</v>
      </c>
      <c r="X60" s="259"/>
    </row>
  </sheetData>
  <sortState ref="A131:WWD153">
    <sortCondition ref="E131:E153"/>
    <sortCondition ref="F131:F153"/>
  </sortState>
  <mergeCells count="10">
    <mergeCell ref="A13:A14"/>
    <mergeCell ref="B13:B14"/>
    <mergeCell ref="C13:C14"/>
    <mergeCell ref="D13:D14"/>
    <mergeCell ref="E13:E14"/>
    <mergeCell ref="F13:F14"/>
    <mergeCell ref="G13:G14"/>
    <mergeCell ref="H13:H14"/>
    <mergeCell ref="I13:I14"/>
    <mergeCell ref="K13:L13"/>
  </mergeCells>
  <phoneticPr fontId="12" type="noConversion"/>
  <pageMargins left="0.52" right="0.22" top="0.77" bottom="0.81" header="0.3" footer="0.71"/>
  <pageSetup paperSize="5" scale="65"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1"/>
  <sheetViews>
    <sheetView tabSelected="1" topLeftCell="A73" zoomScale="80" zoomScaleNormal="80" zoomScalePageLayoutView="80" workbookViewId="0">
      <selection activeCell="B77" sqref="B77"/>
    </sheetView>
  </sheetViews>
  <sheetFormatPr baseColWidth="10" defaultColWidth="8.875" defaultRowHeight="15" x14ac:dyDescent="0"/>
  <cols>
    <col min="1" max="1" width="27.125" style="55" customWidth="1"/>
    <col min="2" max="2" width="7.625" style="56" customWidth="1"/>
    <col min="3" max="3" width="10.125" style="56" customWidth="1"/>
    <col min="4" max="4" width="35.375" style="55" customWidth="1"/>
    <col min="5" max="5" width="33.125" style="54" customWidth="1"/>
    <col min="6" max="16384" width="8.875" style="54"/>
  </cols>
  <sheetData>
    <row r="2" spans="1:4">
      <c r="A2" s="168" t="s">
        <v>242</v>
      </c>
      <c r="B2" s="52"/>
      <c r="C2" s="52"/>
      <c r="D2" s="53"/>
    </row>
    <row r="3" spans="1:4">
      <c r="A3" s="168" t="s">
        <v>125</v>
      </c>
      <c r="B3" s="52"/>
      <c r="C3" s="52"/>
      <c r="D3" s="53"/>
    </row>
    <row r="4" spans="1:4">
      <c r="A4" s="164" t="s">
        <v>271</v>
      </c>
      <c r="B4" s="52"/>
      <c r="C4" s="52"/>
      <c r="D4" s="53"/>
    </row>
    <row r="5" spans="1:4">
      <c r="A5" s="168" t="s">
        <v>213</v>
      </c>
      <c r="B5" s="52"/>
      <c r="C5" s="52"/>
      <c r="D5" s="53"/>
    </row>
    <row r="7" spans="1:4">
      <c r="A7" s="57" t="s">
        <v>104</v>
      </c>
      <c r="B7" s="52"/>
      <c r="C7" s="52"/>
      <c r="D7" s="53"/>
    </row>
    <row r="8" spans="1:4" ht="28.5" customHeight="1">
      <c r="A8" s="58" t="s">
        <v>105</v>
      </c>
      <c r="B8" s="58" t="s">
        <v>106</v>
      </c>
      <c r="C8" s="105" t="s">
        <v>107</v>
      </c>
      <c r="D8" s="146" t="s">
        <v>108</v>
      </c>
    </row>
    <row r="9" spans="1:4">
      <c r="A9" s="300" t="s">
        <v>301</v>
      </c>
      <c r="B9" s="301">
        <v>4</v>
      </c>
      <c r="C9" s="148">
        <v>0</v>
      </c>
      <c r="D9" s="302"/>
    </row>
    <row r="10" spans="1:4">
      <c r="A10" s="300" t="s">
        <v>302</v>
      </c>
      <c r="B10" s="301">
        <v>1</v>
      </c>
      <c r="C10" s="303">
        <v>1</v>
      </c>
      <c r="D10" s="304"/>
    </row>
    <row r="11" spans="1:4">
      <c r="A11" s="300" t="s">
        <v>303</v>
      </c>
      <c r="B11" s="301">
        <v>3</v>
      </c>
      <c r="C11" s="148">
        <v>1</v>
      </c>
      <c r="D11" s="304"/>
    </row>
    <row r="12" spans="1:4">
      <c r="A12" s="300" t="s">
        <v>304</v>
      </c>
      <c r="B12" s="301">
        <v>3</v>
      </c>
      <c r="C12" s="303">
        <v>1</v>
      </c>
      <c r="D12" s="304"/>
    </row>
    <row r="13" spans="1:4">
      <c r="A13" s="300" t="s">
        <v>305</v>
      </c>
      <c r="B13" s="301">
        <v>2</v>
      </c>
      <c r="C13" s="305">
        <v>1</v>
      </c>
      <c r="D13" s="302"/>
    </row>
    <row r="14" spans="1:4">
      <c r="A14" s="300" t="s">
        <v>306</v>
      </c>
      <c r="B14" s="301">
        <v>4</v>
      </c>
      <c r="C14" s="305">
        <v>0.5</v>
      </c>
      <c r="D14" s="304"/>
    </row>
    <row r="15" spans="1:4">
      <c r="A15" s="300" t="s">
        <v>307</v>
      </c>
      <c r="B15" s="301">
        <v>4</v>
      </c>
      <c r="C15" s="305">
        <v>0.1</v>
      </c>
      <c r="D15" s="304"/>
    </row>
    <row r="16" spans="1:4">
      <c r="A16" s="300" t="s">
        <v>308</v>
      </c>
      <c r="B16" s="301">
        <v>1</v>
      </c>
      <c r="C16" s="305">
        <v>0.25</v>
      </c>
      <c r="D16" s="304"/>
    </row>
    <row r="17" spans="1:4">
      <c r="A17" s="306" t="s">
        <v>309</v>
      </c>
      <c r="B17" s="301">
        <v>2</v>
      </c>
      <c r="C17" s="305">
        <v>0.25</v>
      </c>
      <c r="D17" s="304"/>
    </row>
    <row r="18" spans="1:4">
      <c r="A18" s="307" t="s">
        <v>310</v>
      </c>
      <c r="B18" s="301">
        <v>1</v>
      </c>
      <c r="C18" s="303">
        <v>0</v>
      </c>
      <c r="D18" s="304"/>
    </row>
    <row r="19" spans="1:4">
      <c r="A19" s="307" t="s">
        <v>311</v>
      </c>
      <c r="B19" s="301">
        <v>1</v>
      </c>
      <c r="C19" s="303">
        <v>0.25</v>
      </c>
      <c r="D19" s="304"/>
    </row>
    <row r="20" spans="1:4">
      <c r="A20" s="306" t="s">
        <v>312</v>
      </c>
      <c r="B20" s="301">
        <v>2</v>
      </c>
      <c r="C20" s="303">
        <v>0</v>
      </c>
      <c r="D20" s="304" t="s">
        <v>313</v>
      </c>
    </row>
    <row r="21" spans="1:4">
      <c r="A21" s="307" t="s">
        <v>314</v>
      </c>
      <c r="B21" s="301">
        <v>2</v>
      </c>
      <c r="C21" s="303">
        <v>0</v>
      </c>
      <c r="D21" s="304" t="s">
        <v>315</v>
      </c>
    </row>
    <row r="22" spans="1:4">
      <c r="A22" s="307" t="s">
        <v>316</v>
      </c>
      <c r="B22" s="301">
        <v>1</v>
      </c>
      <c r="C22" s="303">
        <v>0.25</v>
      </c>
      <c r="D22" s="304"/>
    </row>
    <row r="23" spans="1:4">
      <c r="A23" s="307" t="s">
        <v>317</v>
      </c>
      <c r="B23" s="301">
        <v>1</v>
      </c>
      <c r="C23" s="303">
        <v>0</v>
      </c>
      <c r="D23" s="304"/>
    </row>
    <row r="24" spans="1:4">
      <c r="A24" s="306" t="s">
        <v>318</v>
      </c>
      <c r="B24" s="301">
        <v>1</v>
      </c>
      <c r="C24" s="303">
        <v>0.17</v>
      </c>
      <c r="D24" s="304"/>
    </row>
    <row r="25" spans="1:4">
      <c r="A25" s="306" t="s">
        <v>319</v>
      </c>
      <c r="B25" s="301">
        <v>1</v>
      </c>
      <c r="C25" s="303">
        <v>1</v>
      </c>
      <c r="D25" s="304"/>
    </row>
    <row r="26" spans="1:4">
      <c r="A26" s="306" t="s">
        <v>320</v>
      </c>
      <c r="B26" s="301">
        <v>1</v>
      </c>
      <c r="C26" s="303">
        <v>0.25</v>
      </c>
      <c r="D26" s="308"/>
    </row>
    <row r="27" spans="1:4">
      <c r="A27" s="306" t="s">
        <v>321</v>
      </c>
      <c r="B27" s="301">
        <v>30</v>
      </c>
      <c r="C27" s="303">
        <v>0.25</v>
      </c>
      <c r="D27" s="308"/>
    </row>
    <row r="28" spans="1:4">
      <c r="A28" s="306" t="s">
        <v>322</v>
      </c>
      <c r="B28" s="301">
        <v>24</v>
      </c>
      <c r="C28" s="303">
        <v>1</v>
      </c>
      <c r="D28" s="308"/>
    </row>
    <row r="29" spans="1:4">
      <c r="A29" s="306" t="s">
        <v>323</v>
      </c>
      <c r="B29" s="301">
        <v>2</v>
      </c>
      <c r="C29" s="303">
        <v>1</v>
      </c>
      <c r="D29" s="308"/>
    </row>
    <row r="30" spans="1:4">
      <c r="A30" s="306" t="s">
        <v>324</v>
      </c>
      <c r="B30" s="301">
        <v>1</v>
      </c>
      <c r="C30" s="303">
        <v>1</v>
      </c>
      <c r="D30" s="308"/>
    </row>
    <row r="31" spans="1:4">
      <c r="A31" s="307" t="s">
        <v>325</v>
      </c>
      <c r="B31" s="301">
        <v>1</v>
      </c>
      <c r="C31" s="303">
        <v>1</v>
      </c>
      <c r="D31" s="308"/>
    </row>
    <row r="32" spans="1:4">
      <c r="A32" s="307" t="s">
        <v>326</v>
      </c>
      <c r="B32" s="301">
        <v>1</v>
      </c>
      <c r="C32" s="303">
        <v>0.25</v>
      </c>
      <c r="D32" s="308"/>
    </row>
    <row r="33" spans="1:4">
      <c r="A33" s="307" t="s">
        <v>327</v>
      </c>
      <c r="B33" s="309">
        <v>9</v>
      </c>
      <c r="C33" s="303">
        <v>0.25</v>
      </c>
      <c r="D33" s="308"/>
    </row>
    <row r="34" spans="1:4">
      <c r="A34" s="300" t="s">
        <v>328</v>
      </c>
      <c r="B34" s="309">
        <v>1</v>
      </c>
      <c r="C34" s="303">
        <v>0.05</v>
      </c>
      <c r="D34" s="308"/>
    </row>
    <row r="35" spans="1:4">
      <c r="A35" s="300" t="s">
        <v>329</v>
      </c>
      <c r="B35" s="309">
        <v>5</v>
      </c>
      <c r="C35" s="303">
        <v>0.25</v>
      </c>
      <c r="D35" s="308"/>
    </row>
    <row r="36" spans="1:4" ht="47.25" customHeight="1">
      <c r="A36" s="307" t="s">
        <v>330</v>
      </c>
      <c r="B36" s="309">
        <v>3</v>
      </c>
      <c r="C36" s="303">
        <v>0.1</v>
      </c>
      <c r="D36" s="308"/>
    </row>
    <row r="37" spans="1:4">
      <c r="A37" s="307" t="s">
        <v>331</v>
      </c>
      <c r="B37" s="309">
        <v>1</v>
      </c>
      <c r="C37" s="303">
        <v>1</v>
      </c>
      <c r="D37" s="308"/>
    </row>
    <row r="38" spans="1:4">
      <c r="A38" s="307" t="s">
        <v>332</v>
      </c>
      <c r="B38" s="309">
        <v>290</v>
      </c>
      <c r="C38" s="303">
        <v>0.8</v>
      </c>
      <c r="D38" s="308"/>
    </row>
    <row r="39" spans="1:4">
      <c r="A39" s="307" t="s">
        <v>333</v>
      </c>
      <c r="B39" s="309">
        <v>334</v>
      </c>
      <c r="C39" s="303">
        <v>0.8</v>
      </c>
      <c r="D39" s="308"/>
    </row>
    <row r="40" spans="1:4">
      <c r="A40" s="307" t="s">
        <v>334</v>
      </c>
      <c r="B40" s="309">
        <v>109</v>
      </c>
      <c r="C40" s="303">
        <v>0.8</v>
      </c>
      <c r="D40" s="308"/>
    </row>
    <row r="41" spans="1:4">
      <c r="A41" s="307" t="s">
        <v>335</v>
      </c>
      <c r="B41" s="309">
        <v>6</v>
      </c>
      <c r="C41" s="303">
        <v>1</v>
      </c>
      <c r="D41" s="308"/>
    </row>
    <row r="42" spans="1:4">
      <c r="A42" s="307" t="s">
        <v>336</v>
      </c>
      <c r="B42" s="309">
        <v>10</v>
      </c>
      <c r="C42" s="303">
        <v>1</v>
      </c>
      <c r="D42" s="308"/>
    </row>
    <row r="43" spans="1:4">
      <c r="A43" s="307" t="s">
        <v>337</v>
      </c>
      <c r="B43" s="309">
        <v>15</v>
      </c>
      <c r="C43" s="303">
        <v>1</v>
      </c>
      <c r="D43" s="308"/>
    </row>
    <row r="44" spans="1:4">
      <c r="A44" s="307" t="s">
        <v>338</v>
      </c>
      <c r="B44" s="309">
        <v>1</v>
      </c>
      <c r="C44" s="303">
        <v>0.25</v>
      </c>
      <c r="D44" s="308"/>
    </row>
    <row r="45" spans="1:4">
      <c r="A45" s="307" t="s">
        <v>339</v>
      </c>
      <c r="B45" s="309">
        <v>1</v>
      </c>
      <c r="C45" s="303">
        <v>0.25</v>
      </c>
      <c r="D45" s="308"/>
    </row>
    <row r="46" spans="1:4">
      <c r="A46" s="307" t="s">
        <v>340</v>
      </c>
      <c r="B46" s="309">
        <v>1</v>
      </c>
      <c r="C46" s="303">
        <v>1</v>
      </c>
      <c r="D46" s="308"/>
    </row>
    <row r="47" spans="1:4">
      <c r="A47" s="307" t="s">
        <v>341</v>
      </c>
      <c r="B47" s="309">
        <v>1</v>
      </c>
      <c r="C47" s="303">
        <v>1</v>
      </c>
      <c r="D47" s="308"/>
    </row>
    <row r="48" spans="1:4">
      <c r="A48" s="307" t="s">
        <v>342</v>
      </c>
      <c r="B48" s="309">
        <v>1</v>
      </c>
      <c r="C48" s="303">
        <v>1</v>
      </c>
      <c r="D48" s="308"/>
    </row>
    <row r="49" spans="1:4">
      <c r="A49" s="307" t="s">
        <v>343</v>
      </c>
      <c r="B49" s="309">
        <v>1</v>
      </c>
      <c r="C49" s="303">
        <v>1</v>
      </c>
      <c r="D49" s="308"/>
    </row>
    <row r="50" spans="1:4">
      <c r="A50" s="307" t="s">
        <v>344</v>
      </c>
      <c r="B50" s="309">
        <v>100</v>
      </c>
      <c r="C50" s="303">
        <v>0.7</v>
      </c>
      <c r="D50" s="308"/>
    </row>
    <row r="51" spans="1:4">
      <c r="A51" s="307" t="s">
        <v>345</v>
      </c>
      <c r="B51" s="309">
        <v>16</v>
      </c>
      <c r="C51" s="303">
        <v>1</v>
      </c>
      <c r="D51" s="308"/>
    </row>
    <row r="52" spans="1:4">
      <c r="A52" s="307" t="s">
        <v>346</v>
      </c>
      <c r="B52" s="309">
        <v>1</v>
      </c>
      <c r="C52" s="303">
        <v>1</v>
      </c>
      <c r="D52" s="308"/>
    </row>
    <row r="53" spans="1:4">
      <c r="A53" s="307" t="s">
        <v>347</v>
      </c>
      <c r="B53" s="309">
        <v>7</v>
      </c>
      <c r="C53" s="303">
        <v>1</v>
      </c>
      <c r="D53" s="308"/>
    </row>
    <row r="54" spans="1:4">
      <c r="A54" s="307" t="s">
        <v>348</v>
      </c>
      <c r="B54" s="309">
        <v>3</v>
      </c>
      <c r="C54" s="303">
        <v>1</v>
      </c>
      <c r="D54" s="308"/>
    </row>
    <row r="55" spans="1:4">
      <c r="A55" s="307" t="s">
        <v>349</v>
      </c>
      <c r="B55" s="309">
        <v>5</v>
      </c>
      <c r="C55" s="303">
        <v>1</v>
      </c>
      <c r="D55" s="308"/>
    </row>
    <row r="56" spans="1:4">
      <c r="A56" s="307" t="s">
        <v>350</v>
      </c>
      <c r="B56" s="309">
        <v>8</v>
      </c>
      <c r="C56" s="303">
        <v>1</v>
      </c>
      <c r="D56" s="308"/>
    </row>
    <row r="57" spans="1:4">
      <c r="A57" s="307" t="s">
        <v>351</v>
      </c>
      <c r="B57" s="309">
        <v>5</v>
      </c>
      <c r="C57" s="303">
        <v>1</v>
      </c>
      <c r="D57" s="308"/>
    </row>
    <row r="58" spans="1:4">
      <c r="A58" s="307" t="s">
        <v>352</v>
      </c>
      <c r="B58" s="309">
        <v>1</v>
      </c>
      <c r="C58" s="303">
        <v>1</v>
      </c>
      <c r="D58" s="308"/>
    </row>
    <row r="59" spans="1:4">
      <c r="A59" s="307" t="s">
        <v>353</v>
      </c>
      <c r="B59" s="309">
        <v>49</v>
      </c>
      <c r="C59" s="303">
        <v>1</v>
      </c>
      <c r="D59" s="308"/>
    </row>
    <row r="60" spans="1:4">
      <c r="A60" s="307" t="s">
        <v>354</v>
      </c>
      <c r="B60" s="309">
        <v>1</v>
      </c>
      <c r="C60" s="303">
        <v>1</v>
      </c>
      <c r="D60" s="308"/>
    </row>
    <row r="61" spans="1:4">
      <c r="A61" s="307" t="s">
        <v>355</v>
      </c>
      <c r="B61" s="309">
        <v>26</v>
      </c>
      <c r="C61" s="303">
        <v>1</v>
      </c>
      <c r="D61" s="308"/>
    </row>
    <row r="62" spans="1:4">
      <c r="A62" s="307" t="s">
        <v>356</v>
      </c>
      <c r="B62" s="309">
        <v>1</v>
      </c>
      <c r="C62" s="303"/>
      <c r="D62" s="308"/>
    </row>
    <row r="63" spans="1:4">
      <c r="A63" s="307" t="s">
        <v>357</v>
      </c>
      <c r="B63" s="309">
        <v>1</v>
      </c>
      <c r="C63" s="303">
        <v>0.25</v>
      </c>
      <c r="D63" s="308"/>
    </row>
    <row r="64" spans="1:4">
      <c r="A64" s="307" t="s">
        <v>358</v>
      </c>
      <c r="B64" s="309">
        <v>1</v>
      </c>
      <c r="C64" s="303">
        <v>0.5</v>
      </c>
      <c r="D64" s="308"/>
    </row>
    <row r="65" spans="1:4">
      <c r="A65" s="307" t="s">
        <v>359</v>
      </c>
      <c r="B65" s="309">
        <v>1</v>
      </c>
      <c r="C65" s="303">
        <v>1</v>
      </c>
      <c r="D65" s="308"/>
    </row>
    <row r="66" spans="1:4">
      <c r="A66" s="307" t="s">
        <v>360</v>
      </c>
      <c r="B66" s="309">
        <v>1</v>
      </c>
      <c r="C66" s="303">
        <v>1</v>
      </c>
      <c r="D66" s="308"/>
    </row>
    <row r="67" spans="1:4">
      <c r="A67" s="307" t="s">
        <v>361</v>
      </c>
      <c r="B67" s="309">
        <v>10</v>
      </c>
      <c r="C67" s="303">
        <v>1</v>
      </c>
      <c r="D67" s="308"/>
    </row>
    <row r="68" spans="1:4">
      <c r="A68" s="310" t="s">
        <v>362</v>
      </c>
      <c r="B68" s="309">
        <v>21</v>
      </c>
      <c r="C68" s="303">
        <v>1</v>
      </c>
      <c r="D68" s="308"/>
    </row>
    <row r="69" spans="1:4">
      <c r="A69" s="310" t="s">
        <v>363</v>
      </c>
      <c r="B69" s="309">
        <v>1</v>
      </c>
      <c r="C69" s="303">
        <v>1</v>
      </c>
      <c r="D69" s="308"/>
    </row>
    <row r="70" spans="1:4">
      <c r="A70" s="310" t="s">
        <v>364</v>
      </c>
      <c r="B70" s="309">
        <v>21</v>
      </c>
      <c r="C70" s="303">
        <v>1</v>
      </c>
      <c r="D70" s="308"/>
    </row>
    <row r="71" spans="1:4">
      <c r="A71" s="310" t="s">
        <v>365</v>
      </c>
      <c r="B71" s="309">
        <v>8</v>
      </c>
      <c r="C71" s="303">
        <v>1</v>
      </c>
      <c r="D71" s="308"/>
    </row>
    <row r="72" spans="1:4">
      <c r="A72" s="310" t="s">
        <v>366</v>
      </c>
      <c r="B72" s="309">
        <v>2</v>
      </c>
      <c r="C72" s="303">
        <v>0.25</v>
      </c>
      <c r="D72" s="308"/>
    </row>
    <row r="73" spans="1:4">
      <c r="A73" s="310" t="s">
        <v>367</v>
      </c>
      <c r="B73" s="309">
        <v>1</v>
      </c>
      <c r="C73" s="303">
        <v>0.25</v>
      </c>
      <c r="D73" s="308"/>
    </row>
    <row r="74" spans="1:4">
      <c r="A74" s="310" t="s">
        <v>368</v>
      </c>
      <c r="B74" s="309">
        <v>1</v>
      </c>
      <c r="C74" s="303">
        <v>1</v>
      </c>
      <c r="D74" s="308"/>
    </row>
    <row r="75" spans="1:4">
      <c r="A75" s="310" t="s">
        <v>369</v>
      </c>
      <c r="B75" s="309">
        <v>2</v>
      </c>
      <c r="C75" s="303">
        <v>1</v>
      </c>
      <c r="D75" s="308"/>
    </row>
    <row r="76" spans="1:4">
      <c r="A76" s="310" t="s">
        <v>370</v>
      </c>
      <c r="B76" s="309">
        <v>1</v>
      </c>
      <c r="C76" s="303">
        <v>1</v>
      </c>
      <c r="D76" s="308"/>
    </row>
    <row r="77" spans="1:4">
      <c r="A77" s="310" t="s">
        <v>371</v>
      </c>
      <c r="B77" s="309">
        <v>1</v>
      </c>
      <c r="C77" s="303">
        <v>1</v>
      </c>
      <c r="D77" s="308"/>
    </row>
    <row r="78" spans="1:4">
      <c r="A78" s="310" t="s">
        <v>372</v>
      </c>
      <c r="B78" s="309">
        <v>1</v>
      </c>
      <c r="C78" s="303">
        <v>0.5</v>
      </c>
      <c r="D78" s="308"/>
    </row>
    <row r="79" spans="1:4">
      <c r="A79" s="310" t="s">
        <v>373</v>
      </c>
      <c r="B79" s="309">
        <v>1</v>
      </c>
      <c r="C79" s="303">
        <v>1</v>
      </c>
      <c r="D79" s="308"/>
    </row>
    <row r="80" spans="1:4">
      <c r="A80" s="310" t="s">
        <v>374</v>
      </c>
      <c r="B80" s="309">
        <v>1</v>
      </c>
      <c r="C80" s="303">
        <v>1</v>
      </c>
      <c r="D80" s="308"/>
    </row>
    <row r="81" spans="1:4">
      <c r="A81" s="310" t="s">
        <v>375</v>
      </c>
      <c r="B81" s="309">
        <v>1</v>
      </c>
      <c r="C81" s="303">
        <v>1</v>
      </c>
      <c r="D81" s="308"/>
    </row>
    <row r="82" spans="1:4">
      <c r="A82" s="310" t="s">
        <v>376</v>
      </c>
      <c r="B82" s="309">
        <v>1</v>
      </c>
      <c r="C82" s="303">
        <v>1</v>
      </c>
      <c r="D82" s="308"/>
    </row>
    <row r="83" spans="1:4">
      <c r="A83" s="310" t="s">
        <v>377</v>
      </c>
      <c r="B83" s="309">
        <v>1</v>
      </c>
      <c r="C83" s="303">
        <v>1</v>
      </c>
      <c r="D83" s="308"/>
    </row>
    <row r="84" spans="1:4">
      <c r="A84" s="310" t="s">
        <v>378</v>
      </c>
      <c r="B84" s="309">
        <v>1</v>
      </c>
      <c r="C84" s="303">
        <v>0.25</v>
      </c>
      <c r="D84" s="308"/>
    </row>
    <row r="85" spans="1:4">
      <c r="A85" s="310" t="s">
        <v>379</v>
      </c>
      <c r="B85" s="309">
        <v>10</v>
      </c>
      <c r="C85" s="303">
        <v>1</v>
      </c>
      <c r="D85" s="308"/>
    </row>
    <row r="86" spans="1:4">
      <c r="A86" s="310" t="s">
        <v>380</v>
      </c>
      <c r="B86" s="309">
        <v>2</v>
      </c>
      <c r="C86" s="303">
        <v>1</v>
      </c>
      <c r="D86" s="308"/>
    </row>
    <row r="87" spans="1:4">
      <c r="A87" s="310" t="s">
        <v>381</v>
      </c>
      <c r="B87" s="309">
        <v>1</v>
      </c>
      <c r="C87" s="303"/>
      <c r="D87" s="308"/>
    </row>
    <row r="88" spans="1:4">
      <c r="A88" s="310" t="s">
        <v>382</v>
      </c>
      <c r="B88" s="309">
        <v>339</v>
      </c>
      <c r="C88" s="303">
        <v>1</v>
      </c>
      <c r="D88" s="308"/>
    </row>
    <row r="89" spans="1:4">
      <c r="A89" s="310" t="s">
        <v>383</v>
      </c>
      <c r="B89" s="309">
        <v>223</v>
      </c>
      <c r="C89" s="303">
        <v>1</v>
      </c>
      <c r="D89" s="308"/>
    </row>
    <row r="90" spans="1:4">
      <c r="A90" s="310" t="s">
        <v>384</v>
      </c>
      <c r="B90" s="309">
        <v>4</v>
      </c>
      <c r="C90" s="303">
        <v>1</v>
      </c>
      <c r="D90" s="308"/>
    </row>
    <row r="91" spans="1:4">
      <c r="A91" s="310" t="s">
        <v>385</v>
      </c>
      <c r="B91" s="309">
        <v>2</v>
      </c>
      <c r="C91" s="303">
        <v>1</v>
      </c>
      <c r="D91" s="308"/>
    </row>
    <row r="92" spans="1:4">
      <c r="A92" s="310" t="s">
        <v>386</v>
      </c>
      <c r="B92" s="309">
        <v>1</v>
      </c>
      <c r="C92" s="303">
        <v>1</v>
      </c>
      <c r="D92" s="308"/>
    </row>
    <row r="93" spans="1:4">
      <c r="A93" s="310" t="s">
        <v>387</v>
      </c>
      <c r="B93" s="309">
        <v>9</v>
      </c>
      <c r="C93" s="303">
        <v>1</v>
      </c>
      <c r="D93" s="308"/>
    </row>
    <row r="94" spans="1:4">
      <c r="A94" s="310" t="s">
        <v>388</v>
      </c>
      <c r="B94" s="309">
        <v>13</v>
      </c>
      <c r="C94" s="303">
        <v>1</v>
      </c>
      <c r="D94" s="308"/>
    </row>
    <row r="95" spans="1:4">
      <c r="A95" s="310" t="s">
        <v>389</v>
      </c>
      <c r="B95" s="309">
        <v>6</v>
      </c>
      <c r="C95" s="303">
        <v>1</v>
      </c>
      <c r="D95" s="308"/>
    </row>
    <row r="96" spans="1:4">
      <c r="A96" s="310" t="s">
        <v>390</v>
      </c>
      <c r="B96" s="309">
        <v>2</v>
      </c>
      <c r="C96" s="303">
        <v>1</v>
      </c>
      <c r="D96" s="308"/>
    </row>
    <row r="97" spans="1:4">
      <c r="A97" s="310" t="s">
        <v>391</v>
      </c>
      <c r="B97" s="309">
        <v>1</v>
      </c>
      <c r="C97" s="303">
        <v>1</v>
      </c>
      <c r="D97" s="308"/>
    </row>
    <row r="98" spans="1:4">
      <c r="A98" s="310" t="s">
        <v>392</v>
      </c>
      <c r="B98" s="309">
        <v>1</v>
      </c>
      <c r="C98" s="303">
        <v>1</v>
      </c>
      <c r="D98" s="308"/>
    </row>
    <row r="99" spans="1:4">
      <c r="A99" s="310" t="s">
        <v>393</v>
      </c>
      <c r="B99" s="309">
        <v>1</v>
      </c>
      <c r="C99" s="303">
        <v>1</v>
      </c>
      <c r="D99" s="308"/>
    </row>
    <row r="100" spans="1:4">
      <c r="A100" s="310" t="s">
        <v>394</v>
      </c>
      <c r="B100" s="309">
        <v>9</v>
      </c>
      <c r="C100" s="303">
        <v>1</v>
      </c>
      <c r="D100" s="308"/>
    </row>
    <row r="101" spans="1:4">
      <c r="A101" s="310" t="s">
        <v>395</v>
      </c>
      <c r="B101" s="309">
        <v>1</v>
      </c>
      <c r="C101" s="303">
        <v>1</v>
      </c>
      <c r="D101" s="308"/>
    </row>
  </sheetData>
  <sortState ref="A9:B37">
    <sortCondition ref="A9:A37"/>
  </sortState>
  <phoneticPr fontId="12" type="noConversion"/>
  <conditionalFormatting sqref="A9:A10 A16 A18 A31:A33 A36:A67">
    <cfRule type="cellIs" dxfId="9" priority="14" operator="equal">
      <formula>"(blank)"</formula>
    </cfRule>
  </conditionalFormatting>
  <conditionalFormatting sqref="A11 A13">
    <cfRule type="cellIs" dxfId="8" priority="13" operator="equal">
      <formula>"(blank)"</formula>
    </cfRule>
  </conditionalFormatting>
  <conditionalFormatting sqref="A12">
    <cfRule type="cellIs" dxfId="7" priority="12" operator="equal">
      <formula>"(blank)"</formula>
    </cfRule>
  </conditionalFormatting>
  <conditionalFormatting sqref="A14">
    <cfRule type="cellIs" dxfId="6" priority="11" operator="equal">
      <formula>"(blank)"</formula>
    </cfRule>
  </conditionalFormatting>
  <conditionalFormatting sqref="A15">
    <cfRule type="cellIs" dxfId="5" priority="10" operator="equal">
      <formula>"(blank)"</formula>
    </cfRule>
  </conditionalFormatting>
  <conditionalFormatting sqref="A19">
    <cfRule type="cellIs" dxfId="4" priority="7" operator="equal">
      <formula>"(blank)"</formula>
    </cfRule>
  </conditionalFormatting>
  <conditionalFormatting sqref="A21">
    <cfRule type="cellIs" dxfId="3" priority="6" operator="equal">
      <formula>"(blank)"</formula>
    </cfRule>
  </conditionalFormatting>
  <conditionalFormatting sqref="A22">
    <cfRule type="cellIs" dxfId="2" priority="5" operator="equal">
      <formula>"(blank)"</formula>
    </cfRule>
  </conditionalFormatting>
  <conditionalFormatting sqref="A23">
    <cfRule type="cellIs" dxfId="1" priority="4" operator="equal">
      <formula>"(blank)"</formula>
    </cfRule>
  </conditionalFormatting>
  <conditionalFormatting sqref="A34:A35">
    <cfRule type="cellIs" dxfId="0" priority="1" operator="equal">
      <formula>"(blank)"</formula>
    </cfRule>
  </conditionalFormatting>
  <printOptions horizontalCentered="1"/>
  <pageMargins left="0.93" right="0.25" top="1.1200000000000001" bottom="0.87" header="0.35" footer="0.5"/>
  <pageSetup paperSize="5" scale="70" orientation="portrait"/>
  <headerFooter>
    <oddHeader>&amp;CGovernment of Guam
Fiscal Year 2018
Equipment/Capital Space Requirement&amp;R[BBMR EL-1]</oddHead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
  <sheetViews>
    <sheetView topLeftCell="A16" zoomScaleNormal="85" zoomScalePageLayoutView="85" workbookViewId="0">
      <selection activeCell="P23" sqref="P23"/>
    </sheetView>
  </sheetViews>
  <sheetFormatPr baseColWidth="10" defaultColWidth="7.125" defaultRowHeight="12" x14ac:dyDescent="0"/>
  <cols>
    <col min="1" max="16384" width="7.125" style="273"/>
  </cols>
  <sheetData/>
  <phoneticPr fontId="12" type="noConversion"/>
  <pageMargins left="0.5" right="0.5" top="0.5" bottom="0.5" header="0.5" footer="0.5"/>
  <pageSetup paperSize="5" scale="73" orientation="portrait"/>
  <headerFooter alignWithMargins="0"/>
  <colBreaks count="1" manualBreakCount="1">
    <brk id="19" max="1048575" man="1"/>
  </colBreaks>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
  <sheetViews>
    <sheetView topLeftCell="A25" zoomScaleNormal="85" zoomScalePageLayoutView="85" workbookViewId="0">
      <selection activeCell="O20" sqref="O20"/>
    </sheetView>
  </sheetViews>
  <sheetFormatPr baseColWidth="10" defaultColWidth="7.125" defaultRowHeight="12" x14ac:dyDescent="0"/>
  <cols>
    <col min="1" max="16384" width="7.125" style="273"/>
  </cols>
  <sheetData/>
  <phoneticPr fontId="12" type="noConversion"/>
  <pageMargins left="0.5" right="0.5" top="0.5" bottom="0.5" header="0.5" footer="0.5"/>
  <pageSetup paperSize="5" scale="73" orientation="portrait"/>
  <headerFooter alignWithMargins="0"/>
  <colBreaks count="1" manualBreakCount="1">
    <brk id="19" max="1048575" man="1"/>
  </colBreaks>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zoomScale="80" zoomScaleNormal="80" zoomScaleSheetLayoutView="75" zoomScalePageLayoutView="80" workbookViewId="0">
      <pane ySplit="2" topLeftCell="A30" activePane="bottomLeft" state="frozen"/>
      <selection pane="bottomLeft" activeCell="G23" sqref="G23"/>
    </sheetView>
  </sheetViews>
  <sheetFormatPr baseColWidth="10" defaultColWidth="8.875" defaultRowHeight="14" x14ac:dyDescent="0"/>
  <cols>
    <col min="1" max="1" width="18.125" style="54" customWidth="1"/>
    <col min="2" max="2" width="24.375" style="54" customWidth="1"/>
    <col min="3" max="3" width="26.125" style="54" customWidth="1"/>
    <col min="4" max="4" width="12.375" style="54" customWidth="1"/>
    <col min="5" max="5" width="9.625" style="54" customWidth="1"/>
    <col min="6" max="6" width="10.125" style="54" customWidth="1"/>
    <col min="7" max="7" width="9.5" style="54" customWidth="1"/>
    <col min="8" max="16384" width="8.875" style="54"/>
  </cols>
  <sheetData>
    <row r="1" spans="1:7" ht="15">
      <c r="A1" s="59" t="s">
        <v>124</v>
      </c>
      <c r="B1" s="60"/>
      <c r="C1" s="60"/>
      <c r="D1" s="60"/>
      <c r="E1" s="60"/>
      <c r="F1" s="60"/>
      <c r="G1" s="60"/>
    </row>
    <row r="2" spans="1:7" ht="15">
      <c r="A2" s="59" t="s">
        <v>277</v>
      </c>
      <c r="B2" s="60"/>
      <c r="C2" s="60"/>
      <c r="D2" s="60"/>
      <c r="E2" s="60"/>
      <c r="F2" s="60"/>
      <c r="G2" s="60"/>
    </row>
    <row r="3" spans="1:7" ht="15">
      <c r="A3" s="55"/>
      <c r="B3" s="55"/>
      <c r="C3" s="55"/>
      <c r="D3" s="55"/>
      <c r="E3" s="55"/>
      <c r="F3" s="570" t="s">
        <v>128</v>
      </c>
      <c r="G3" s="570"/>
    </row>
    <row r="4" spans="1:7" ht="15">
      <c r="A4" s="55"/>
      <c r="B4" s="55"/>
      <c r="C4" s="55"/>
      <c r="D4" s="55"/>
      <c r="E4" s="55"/>
      <c r="F4" s="55"/>
      <c r="G4" s="55"/>
    </row>
    <row r="5" spans="1:7" ht="15">
      <c r="A5" s="55"/>
      <c r="B5" s="55"/>
      <c r="C5" s="55"/>
      <c r="D5" s="61"/>
      <c r="E5" s="55"/>
      <c r="F5" s="55"/>
      <c r="G5" s="55"/>
    </row>
    <row r="6" spans="1:7" ht="15">
      <c r="A6" s="61" t="s">
        <v>42</v>
      </c>
      <c r="B6" s="62" t="s">
        <v>139</v>
      </c>
      <c r="C6" s="62"/>
      <c r="D6" s="61" t="s">
        <v>142</v>
      </c>
      <c r="E6" s="55"/>
      <c r="F6" s="62"/>
      <c r="G6" s="62"/>
    </row>
    <row r="7" spans="1:7" ht="15">
      <c r="A7" s="61" t="s">
        <v>214</v>
      </c>
      <c r="B7" s="178" t="s">
        <v>286</v>
      </c>
      <c r="C7" s="178"/>
      <c r="D7" s="61" t="s">
        <v>123</v>
      </c>
      <c r="E7" s="55"/>
      <c r="F7" s="63"/>
      <c r="G7" s="63"/>
    </row>
    <row r="8" spans="1:7" ht="15">
      <c r="A8" s="61"/>
      <c r="B8" s="64"/>
      <c r="C8" s="64"/>
      <c r="D8" s="61"/>
      <c r="E8" s="55"/>
      <c r="F8" s="64"/>
      <c r="G8" s="64"/>
    </row>
    <row r="9" spans="1:7" ht="15">
      <c r="A9" s="55"/>
      <c r="B9" s="55"/>
      <c r="C9" s="55"/>
      <c r="D9" s="55"/>
      <c r="E9" s="55"/>
      <c r="F9" s="55"/>
      <c r="G9" s="55"/>
    </row>
    <row r="10" spans="1:7" ht="15">
      <c r="A10" s="55"/>
      <c r="B10" s="55"/>
      <c r="C10" s="55"/>
      <c r="D10" s="65" t="s">
        <v>227</v>
      </c>
      <c r="E10" s="60"/>
      <c r="F10" s="65" t="s">
        <v>145</v>
      </c>
      <c r="G10" s="60"/>
    </row>
    <row r="11" spans="1:7" ht="15">
      <c r="A11" s="55"/>
      <c r="B11" s="55"/>
      <c r="C11" s="55"/>
      <c r="D11" s="66" t="s">
        <v>44</v>
      </c>
      <c r="E11" s="66" t="s">
        <v>45</v>
      </c>
      <c r="F11" s="66" t="s">
        <v>46</v>
      </c>
      <c r="G11" s="66" t="s">
        <v>45</v>
      </c>
    </row>
    <row r="12" spans="1:7" ht="15">
      <c r="A12" s="67" t="s">
        <v>23</v>
      </c>
      <c r="B12" s="55"/>
      <c r="C12" s="55"/>
      <c r="D12" s="68"/>
      <c r="E12" s="68"/>
      <c r="F12" s="68"/>
      <c r="G12" s="68"/>
    </row>
    <row r="13" spans="1:7" ht="15">
      <c r="A13" s="55"/>
      <c r="B13" s="55"/>
      <c r="C13" s="55"/>
      <c r="D13" s="69"/>
      <c r="E13" s="69"/>
      <c r="F13" s="69"/>
      <c r="G13" s="69"/>
    </row>
    <row r="14" spans="1:7" ht="15">
      <c r="A14" s="55" t="s">
        <v>48</v>
      </c>
      <c r="B14" s="55"/>
      <c r="C14" s="55"/>
      <c r="D14" s="56" t="s">
        <v>542</v>
      </c>
      <c r="E14" s="56" t="s">
        <v>47</v>
      </c>
      <c r="F14" s="56" t="s">
        <v>47</v>
      </c>
      <c r="G14" s="56" t="s">
        <v>47</v>
      </c>
    </row>
    <row r="15" spans="1:7" ht="15">
      <c r="A15" s="55" t="s">
        <v>49</v>
      </c>
      <c r="B15" s="55"/>
      <c r="C15" s="55"/>
      <c r="D15" s="56"/>
      <c r="E15" s="56"/>
      <c r="F15" s="56"/>
      <c r="G15" s="56"/>
    </row>
    <row r="16" spans="1:7" ht="15">
      <c r="A16" s="55" t="s">
        <v>50</v>
      </c>
      <c r="B16" s="55"/>
      <c r="C16" s="55"/>
      <c r="D16" s="56" t="s">
        <v>541</v>
      </c>
      <c r="E16" s="56" t="s">
        <v>47</v>
      </c>
      <c r="F16" s="56" t="s">
        <v>47</v>
      </c>
      <c r="G16" s="56" t="s">
        <v>47</v>
      </c>
    </row>
    <row r="17" spans="1:7" ht="15">
      <c r="A17" s="55" t="s">
        <v>51</v>
      </c>
      <c r="B17" s="55"/>
      <c r="C17" s="55"/>
      <c r="D17" s="56" t="s">
        <v>541</v>
      </c>
      <c r="E17" s="56" t="s">
        <v>47</v>
      </c>
      <c r="F17" s="56" t="s">
        <v>47</v>
      </c>
      <c r="G17" s="56" t="s">
        <v>47</v>
      </c>
    </row>
    <row r="18" spans="1:7" ht="15">
      <c r="A18" s="55" t="s">
        <v>221</v>
      </c>
      <c r="B18" s="55"/>
      <c r="C18" s="55"/>
      <c r="D18" s="56" t="s">
        <v>541</v>
      </c>
      <c r="E18" s="56" t="s">
        <v>47</v>
      </c>
      <c r="F18" s="56" t="s">
        <v>47</v>
      </c>
      <c r="G18" s="56" t="s">
        <v>47</v>
      </c>
    </row>
    <row r="19" spans="1:7" ht="15">
      <c r="A19" s="55" t="s">
        <v>208</v>
      </c>
      <c r="B19" s="55"/>
      <c r="C19" s="55"/>
      <c r="D19" s="56" t="s">
        <v>541</v>
      </c>
      <c r="E19" s="56" t="s">
        <v>47</v>
      </c>
      <c r="F19" s="56" t="s">
        <v>47</v>
      </c>
      <c r="G19" s="56" t="s">
        <v>47</v>
      </c>
    </row>
    <row r="20" spans="1:7" ht="15">
      <c r="A20" s="55" t="s">
        <v>209</v>
      </c>
      <c r="B20" s="55"/>
      <c r="C20" s="55"/>
      <c r="D20" s="56" t="s">
        <v>541</v>
      </c>
      <c r="E20" s="56" t="s">
        <v>47</v>
      </c>
      <c r="F20" s="56" t="s">
        <v>47</v>
      </c>
      <c r="G20" s="56" t="s">
        <v>47</v>
      </c>
    </row>
    <row r="21" spans="1:7" ht="15">
      <c r="A21" s="55" t="s">
        <v>220</v>
      </c>
      <c r="B21" s="55"/>
      <c r="C21" s="55"/>
      <c r="D21" s="56" t="s">
        <v>541</v>
      </c>
      <c r="E21" s="56" t="s">
        <v>47</v>
      </c>
      <c r="F21" s="56" t="s">
        <v>47</v>
      </c>
      <c r="G21" s="56" t="s">
        <v>47</v>
      </c>
    </row>
    <row r="22" spans="1:7" ht="15">
      <c r="A22" s="55"/>
      <c r="B22" s="55"/>
      <c r="C22" s="55"/>
      <c r="D22" s="56"/>
      <c r="E22" s="56"/>
      <c r="F22" s="56"/>
      <c r="G22" s="56"/>
    </row>
    <row r="23" spans="1:7" ht="15">
      <c r="A23" s="55"/>
      <c r="B23" s="55"/>
      <c r="C23" s="55"/>
      <c r="D23" s="55"/>
      <c r="E23" s="55"/>
      <c r="F23" s="55"/>
      <c r="G23" s="55"/>
    </row>
    <row r="24" spans="1:7" ht="15">
      <c r="A24" s="55" t="s">
        <v>52</v>
      </c>
      <c r="B24" s="55"/>
      <c r="C24" s="55"/>
      <c r="D24" s="55"/>
      <c r="E24" s="55"/>
      <c r="F24" s="55"/>
      <c r="G24" s="55"/>
    </row>
    <row r="25" spans="1:7" ht="15">
      <c r="A25" s="55" t="s">
        <v>53</v>
      </c>
      <c r="B25" s="55"/>
      <c r="C25" s="55"/>
      <c r="D25" s="55"/>
      <c r="E25" s="55"/>
      <c r="F25" s="55"/>
      <c r="G25" s="55"/>
    </row>
    <row r="26" spans="1:7" ht="15">
      <c r="A26" s="55" t="s">
        <v>54</v>
      </c>
      <c r="B26" s="55"/>
      <c r="C26" s="55"/>
      <c r="D26" s="56" t="s">
        <v>541</v>
      </c>
      <c r="E26" s="56" t="s">
        <v>47</v>
      </c>
      <c r="F26" s="56" t="s">
        <v>47</v>
      </c>
      <c r="G26" s="56" t="s">
        <v>47</v>
      </c>
    </row>
    <row r="27" spans="1:7" ht="15">
      <c r="A27" s="55" t="s">
        <v>55</v>
      </c>
      <c r="B27" s="55"/>
      <c r="C27" s="55"/>
      <c r="D27" s="55"/>
      <c r="E27" s="55"/>
      <c r="F27" s="55"/>
      <c r="G27" s="55"/>
    </row>
    <row r="28" spans="1:7" ht="15">
      <c r="A28" s="55" t="s">
        <v>56</v>
      </c>
      <c r="B28" s="55"/>
      <c r="C28" s="55"/>
      <c r="D28" s="56" t="s">
        <v>541</v>
      </c>
      <c r="E28" s="56" t="s">
        <v>47</v>
      </c>
      <c r="F28" s="56" t="s">
        <v>47</v>
      </c>
      <c r="G28" s="56" t="s">
        <v>47</v>
      </c>
    </row>
    <row r="29" spans="1:7" ht="15">
      <c r="A29" s="55"/>
      <c r="B29" s="55"/>
      <c r="C29" s="55"/>
      <c r="D29" s="55"/>
      <c r="E29" s="55"/>
      <c r="F29" s="55"/>
      <c r="G29" s="55"/>
    </row>
    <row r="30" spans="1:7" ht="15">
      <c r="A30" s="55" t="s">
        <v>57</v>
      </c>
      <c r="B30" s="55"/>
      <c r="C30" s="55"/>
      <c r="D30" s="55"/>
      <c r="E30" s="55"/>
      <c r="F30" s="55"/>
      <c r="G30" s="55"/>
    </row>
    <row r="31" spans="1:7" ht="15">
      <c r="A31" s="55" t="s">
        <v>58</v>
      </c>
      <c r="B31" s="55"/>
      <c r="C31" s="55"/>
      <c r="D31" s="56" t="s">
        <v>541</v>
      </c>
      <c r="E31" s="56" t="s">
        <v>47</v>
      </c>
      <c r="F31" s="56" t="s">
        <v>47</v>
      </c>
      <c r="G31" s="56" t="s">
        <v>47</v>
      </c>
    </row>
    <row r="32" spans="1:7" ht="15">
      <c r="A32" s="55" t="s">
        <v>59</v>
      </c>
      <c r="B32" s="55"/>
      <c r="C32" s="55"/>
      <c r="D32" s="56" t="s">
        <v>541</v>
      </c>
      <c r="E32" s="56" t="s">
        <v>47</v>
      </c>
      <c r="F32" s="56" t="s">
        <v>47</v>
      </c>
      <c r="G32" s="56" t="s">
        <v>47</v>
      </c>
    </row>
    <row r="33" spans="1:7" ht="15">
      <c r="A33" s="55" t="s">
        <v>60</v>
      </c>
      <c r="B33" s="55"/>
      <c r="C33" s="55"/>
      <c r="D33" s="56" t="s">
        <v>541</v>
      </c>
      <c r="E33" s="56" t="s">
        <v>47</v>
      </c>
      <c r="F33" s="56" t="s">
        <v>47</v>
      </c>
      <c r="G33" s="56" t="s">
        <v>47</v>
      </c>
    </row>
    <row r="34" spans="1:7" ht="15">
      <c r="A34" s="55" t="s">
        <v>61</v>
      </c>
      <c r="B34" s="55"/>
      <c r="C34" s="55"/>
      <c r="D34" s="56" t="s">
        <v>541</v>
      </c>
      <c r="E34" s="56" t="s">
        <v>47</v>
      </c>
      <c r="F34" s="56" t="s">
        <v>47</v>
      </c>
      <c r="G34" s="56" t="s">
        <v>47</v>
      </c>
    </row>
    <row r="35" spans="1:7" ht="15">
      <c r="A35" s="55"/>
      <c r="B35" s="55"/>
      <c r="C35" s="55"/>
      <c r="D35" s="55"/>
      <c r="E35" s="55"/>
      <c r="F35" s="55"/>
      <c r="G35" s="55"/>
    </row>
    <row r="36" spans="1:7" ht="15">
      <c r="A36" s="55" t="s">
        <v>222</v>
      </c>
      <c r="B36" s="55"/>
      <c r="C36" s="55"/>
      <c r="D36" s="55"/>
      <c r="E36" s="55"/>
      <c r="F36" s="55"/>
      <c r="G36" s="55"/>
    </row>
    <row r="37" spans="1:7" ht="15">
      <c r="A37" s="55" t="s">
        <v>62</v>
      </c>
      <c r="B37" s="55"/>
      <c r="C37" s="55"/>
      <c r="D37" s="55"/>
      <c r="E37" s="55"/>
      <c r="F37" s="55"/>
      <c r="G37" s="55"/>
    </row>
    <row r="38" spans="1:7" ht="15">
      <c r="A38" s="55" t="s">
        <v>150</v>
      </c>
      <c r="B38" s="55"/>
      <c r="C38" s="55"/>
      <c r="D38" s="55"/>
      <c r="E38" s="55"/>
      <c r="F38" s="55"/>
      <c r="G38" s="55"/>
    </row>
    <row r="39" spans="1:7" ht="15">
      <c r="A39" s="55" t="s">
        <v>63</v>
      </c>
      <c r="B39" s="55"/>
      <c r="C39" s="55"/>
      <c r="D39" s="56" t="s">
        <v>541</v>
      </c>
      <c r="E39" s="56" t="s">
        <v>47</v>
      </c>
      <c r="F39" s="56" t="s">
        <v>47</v>
      </c>
      <c r="G39" s="56" t="s">
        <v>47</v>
      </c>
    </row>
    <row r="40" spans="1:7" ht="15">
      <c r="A40" s="55" t="s">
        <v>64</v>
      </c>
      <c r="B40" s="55"/>
      <c r="C40" s="55"/>
      <c r="D40" s="56" t="s">
        <v>541</v>
      </c>
      <c r="E40" s="56" t="s">
        <v>47</v>
      </c>
      <c r="F40" s="56" t="s">
        <v>47</v>
      </c>
      <c r="G40" s="56" t="s">
        <v>47</v>
      </c>
    </row>
    <row r="41" spans="1:7" ht="15">
      <c r="A41" s="55" t="s">
        <v>65</v>
      </c>
      <c r="B41" s="55"/>
      <c r="C41" s="55"/>
      <c r="D41" s="56" t="s">
        <v>541</v>
      </c>
      <c r="E41" s="56" t="s">
        <v>47</v>
      </c>
      <c r="F41" s="56" t="s">
        <v>47</v>
      </c>
      <c r="G41" s="56" t="s">
        <v>47</v>
      </c>
    </row>
    <row r="42" spans="1:7" ht="15">
      <c r="A42" s="55"/>
      <c r="B42" s="55"/>
      <c r="C42" s="55"/>
      <c r="D42" s="55"/>
      <c r="E42" s="55"/>
      <c r="F42" s="55"/>
      <c r="G42" s="55"/>
    </row>
    <row r="43" spans="1:7" ht="15">
      <c r="A43" s="55" t="s">
        <v>151</v>
      </c>
      <c r="B43" s="55"/>
      <c r="C43" s="55"/>
      <c r="D43" s="55"/>
      <c r="E43" s="55"/>
      <c r="F43" s="55"/>
      <c r="G43" s="55"/>
    </row>
    <row r="44" spans="1:7" ht="15">
      <c r="A44" s="55" t="s">
        <v>223</v>
      </c>
      <c r="B44" s="55"/>
      <c r="C44" s="55"/>
      <c r="D44" s="56" t="s">
        <v>541</v>
      </c>
      <c r="E44" s="56" t="s">
        <v>47</v>
      </c>
      <c r="F44" s="56" t="s">
        <v>47</v>
      </c>
      <c r="G44" s="56" t="s">
        <v>47</v>
      </c>
    </row>
    <row r="45" spans="1:7" ht="15">
      <c r="A45" s="55" t="s">
        <v>146</v>
      </c>
      <c r="B45" s="55"/>
      <c r="C45" s="55"/>
      <c r="D45" s="56" t="s">
        <v>541</v>
      </c>
      <c r="E45" s="56" t="s">
        <v>47</v>
      </c>
      <c r="F45" s="56" t="s">
        <v>47</v>
      </c>
      <c r="G45" s="56" t="s">
        <v>47</v>
      </c>
    </row>
    <row r="46" spans="1:7" ht="15">
      <c r="A46" s="55"/>
      <c r="B46" s="55"/>
      <c r="C46" s="55"/>
      <c r="D46" s="55"/>
      <c r="E46" s="55"/>
      <c r="F46" s="55"/>
      <c r="G46" s="55"/>
    </row>
    <row r="47" spans="1:7" ht="15">
      <c r="A47" s="55" t="s">
        <v>152</v>
      </c>
      <c r="B47" s="55"/>
      <c r="C47" s="55"/>
      <c r="D47" s="55"/>
      <c r="E47" s="55"/>
      <c r="F47" s="55"/>
      <c r="G47" s="55"/>
    </row>
    <row r="48" spans="1:7" ht="15">
      <c r="A48" s="55" t="s">
        <v>66</v>
      </c>
      <c r="B48" s="55"/>
      <c r="C48" s="55"/>
      <c r="D48" s="56" t="s">
        <v>541</v>
      </c>
      <c r="E48" s="56" t="s">
        <v>47</v>
      </c>
      <c r="F48" s="56" t="s">
        <v>47</v>
      </c>
      <c r="G48" s="56" t="s">
        <v>47</v>
      </c>
    </row>
    <row r="49" spans="1:7" ht="15">
      <c r="A49" s="55"/>
      <c r="B49" s="55"/>
      <c r="C49" s="55"/>
      <c r="D49" s="55"/>
      <c r="E49" s="55"/>
      <c r="F49" s="55"/>
      <c r="G49" s="55"/>
    </row>
    <row r="50" spans="1:7" ht="15">
      <c r="A50" s="55" t="s">
        <v>153</v>
      </c>
      <c r="B50" s="55"/>
      <c r="C50" s="55"/>
      <c r="D50" s="55"/>
      <c r="E50" s="55"/>
      <c r="F50" s="55"/>
      <c r="G50" s="55"/>
    </row>
    <row r="51" spans="1:7" ht="15">
      <c r="A51" s="55" t="s">
        <v>67</v>
      </c>
      <c r="B51" s="55"/>
      <c r="C51" s="55"/>
      <c r="D51" s="55"/>
      <c r="E51" s="55"/>
      <c r="F51" s="55"/>
      <c r="G51" s="55"/>
    </row>
    <row r="52" spans="1:7" ht="15">
      <c r="A52" s="55" t="s">
        <v>144</v>
      </c>
      <c r="B52" s="55"/>
      <c r="C52" s="55"/>
      <c r="D52" s="56" t="s">
        <v>541</v>
      </c>
      <c r="E52" s="56" t="s">
        <v>47</v>
      </c>
      <c r="F52" s="56" t="s">
        <v>47</v>
      </c>
      <c r="G52" s="56" t="s">
        <v>47</v>
      </c>
    </row>
    <row r="53" spans="1:7" ht="15">
      <c r="A53" s="55"/>
      <c r="B53" s="55"/>
      <c r="C53" s="55"/>
      <c r="D53" s="55"/>
      <c r="E53" s="55"/>
      <c r="F53" s="55"/>
      <c r="G53" s="55"/>
    </row>
    <row r="54" spans="1:7" ht="15">
      <c r="A54" s="55" t="s">
        <v>154</v>
      </c>
      <c r="B54" s="55"/>
      <c r="C54" s="55"/>
      <c r="D54" s="55"/>
      <c r="E54" s="55"/>
      <c r="F54" s="55"/>
      <c r="G54" s="55"/>
    </row>
    <row r="55" spans="1:7" ht="15">
      <c r="A55" s="55" t="s">
        <v>68</v>
      </c>
      <c r="B55" s="55"/>
      <c r="C55" s="55"/>
      <c r="D55" s="55"/>
      <c r="E55" s="55"/>
      <c r="F55" s="55"/>
      <c r="G55" s="55"/>
    </row>
    <row r="56" spans="1:7" ht="15">
      <c r="A56" s="55" t="s">
        <v>69</v>
      </c>
      <c r="B56" s="55"/>
      <c r="C56" s="55"/>
      <c r="D56" s="56" t="s">
        <v>541</v>
      </c>
      <c r="E56" s="56" t="s">
        <v>47</v>
      </c>
      <c r="F56" s="56" t="s">
        <v>47</v>
      </c>
      <c r="G56" s="56" t="s">
        <v>47</v>
      </c>
    </row>
    <row r="57" spans="1:7" ht="15">
      <c r="A57" s="55"/>
      <c r="B57" s="55"/>
      <c r="C57" s="55"/>
      <c r="D57" s="55"/>
      <c r="E57" s="55"/>
      <c r="F57" s="55"/>
      <c r="G57" s="55"/>
    </row>
    <row r="58" spans="1:7" ht="15">
      <c r="A58" s="55" t="s">
        <v>224</v>
      </c>
      <c r="B58" s="55"/>
      <c r="C58" s="55"/>
      <c r="D58" s="55"/>
      <c r="E58" s="55"/>
      <c r="F58" s="55"/>
      <c r="G58" s="55"/>
    </row>
    <row r="59" spans="1:7" ht="15">
      <c r="A59" s="55" t="s">
        <v>155</v>
      </c>
      <c r="B59" s="55"/>
      <c r="C59" s="55"/>
      <c r="D59" s="56" t="s">
        <v>541</v>
      </c>
      <c r="E59" s="56" t="s">
        <v>47</v>
      </c>
      <c r="F59" s="56" t="s">
        <v>47</v>
      </c>
      <c r="G59" s="56" t="s">
        <v>47</v>
      </c>
    </row>
    <row r="60" spans="1:7" ht="15">
      <c r="A60" s="55" t="s">
        <v>70</v>
      </c>
      <c r="B60" s="55"/>
      <c r="C60" s="55"/>
      <c r="D60" s="56" t="s">
        <v>541</v>
      </c>
      <c r="E60" s="56" t="s">
        <v>47</v>
      </c>
      <c r="F60" s="56" t="s">
        <v>47</v>
      </c>
      <c r="G60" s="56" t="s">
        <v>47</v>
      </c>
    </row>
    <row r="61" spans="1:7" ht="15">
      <c r="A61" s="55" t="s">
        <v>71</v>
      </c>
      <c r="B61" s="55"/>
      <c r="C61" s="55"/>
      <c r="D61" s="55"/>
      <c r="E61" s="55"/>
      <c r="F61" s="55"/>
      <c r="G61" s="55"/>
    </row>
    <row r="62" spans="1:7" ht="15">
      <c r="A62" s="55" t="s">
        <v>72</v>
      </c>
      <c r="B62" s="55"/>
      <c r="C62" s="55"/>
      <c r="D62" s="56" t="s">
        <v>541</v>
      </c>
      <c r="E62" s="56" t="s">
        <v>47</v>
      </c>
      <c r="F62" s="56" t="s">
        <v>47</v>
      </c>
      <c r="G62" s="56" t="s">
        <v>47</v>
      </c>
    </row>
    <row r="63" spans="1:7" ht="15">
      <c r="A63" s="55" t="s">
        <v>73</v>
      </c>
      <c r="B63" s="55"/>
      <c r="C63" s="55"/>
      <c r="D63" s="55"/>
      <c r="E63" s="55"/>
      <c r="F63" s="55"/>
      <c r="G63" s="55"/>
    </row>
    <row r="64" spans="1:7" ht="15">
      <c r="A64" s="55" t="s">
        <v>74</v>
      </c>
      <c r="B64" s="55"/>
      <c r="C64" s="55"/>
      <c r="D64" s="55"/>
      <c r="E64" s="55"/>
      <c r="F64" s="55"/>
      <c r="G64" s="55"/>
    </row>
    <row r="65" spans="1:7" ht="15">
      <c r="A65" s="55" t="s">
        <v>75</v>
      </c>
      <c r="B65" s="55"/>
      <c r="C65" s="55"/>
      <c r="D65" s="56" t="s">
        <v>541</v>
      </c>
      <c r="E65" s="56" t="s">
        <v>47</v>
      </c>
      <c r="F65" s="56" t="s">
        <v>47</v>
      </c>
      <c r="G65" s="56" t="s">
        <v>47</v>
      </c>
    </row>
    <row r="66" spans="1:7" ht="15">
      <c r="A66" s="55" t="s">
        <v>76</v>
      </c>
      <c r="B66" s="55"/>
      <c r="C66" s="55"/>
      <c r="D66" s="56" t="s">
        <v>541</v>
      </c>
      <c r="E66" s="56" t="s">
        <v>47</v>
      </c>
      <c r="F66" s="56" t="s">
        <v>47</v>
      </c>
      <c r="G66" s="56" t="s">
        <v>47</v>
      </c>
    </row>
    <row r="67" spans="1:7" ht="15">
      <c r="A67" s="55" t="s">
        <v>77</v>
      </c>
      <c r="B67" s="55"/>
      <c r="C67" s="55"/>
      <c r="D67" s="55"/>
      <c r="E67" s="55"/>
      <c r="F67" s="55"/>
      <c r="G67" s="55"/>
    </row>
    <row r="68" spans="1:7" ht="15">
      <c r="A68" s="55" t="s">
        <v>78</v>
      </c>
      <c r="B68" s="55"/>
      <c r="C68" s="55"/>
      <c r="D68" s="56" t="s">
        <v>541</v>
      </c>
      <c r="E68" s="56" t="s">
        <v>47</v>
      </c>
      <c r="F68" s="56" t="s">
        <v>47</v>
      </c>
      <c r="G68" s="56" t="s">
        <v>47</v>
      </c>
    </row>
    <row r="69" spans="1:7" ht="15">
      <c r="A69" s="55" t="s">
        <v>79</v>
      </c>
      <c r="B69" s="55"/>
      <c r="C69" s="55"/>
      <c r="D69" s="56" t="s">
        <v>541</v>
      </c>
      <c r="E69" s="56" t="s">
        <v>47</v>
      </c>
      <c r="F69" s="56" t="s">
        <v>47</v>
      </c>
      <c r="G69" s="56" t="s">
        <v>47</v>
      </c>
    </row>
    <row r="70" spans="1:7" ht="15">
      <c r="A70" s="55" t="s">
        <v>80</v>
      </c>
      <c r="B70" s="55"/>
      <c r="C70" s="55"/>
      <c r="D70" s="56" t="s">
        <v>541</v>
      </c>
      <c r="E70" s="56" t="s">
        <v>47</v>
      </c>
      <c r="F70" s="56" t="s">
        <v>47</v>
      </c>
      <c r="G70" s="56" t="s">
        <v>47</v>
      </c>
    </row>
    <row r="71" spans="1:7" ht="15">
      <c r="A71" s="55" t="s">
        <v>81</v>
      </c>
      <c r="B71" s="55"/>
      <c r="C71" s="55"/>
      <c r="D71" s="56" t="s">
        <v>541</v>
      </c>
      <c r="E71" s="56" t="s">
        <v>47</v>
      </c>
      <c r="F71" s="56" t="s">
        <v>47</v>
      </c>
      <c r="G71" s="56" t="s">
        <v>47</v>
      </c>
    </row>
    <row r="72" spans="1:7" ht="15">
      <c r="A72" s="55" t="s">
        <v>82</v>
      </c>
      <c r="B72" s="55"/>
      <c r="C72" s="55"/>
      <c r="D72" s="56" t="s">
        <v>541</v>
      </c>
      <c r="E72" s="56" t="s">
        <v>47</v>
      </c>
      <c r="F72" s="56" t="s">
        <v>47</v>
      </c>
      <c r="G72" s="56" t="s">
        <v>47</v>
      </c>
    </row>
    <row r="73" spans="1:7" ht="15">
      <c r="A73" s="55"/>
      <c r="B73" s="55"/>
      <c r="C73" s="55"/>
      <c r="D73" s="55"/>
      <c r="E73" s="55"/>
      <c r="F73" s="55"/>
      <c r="G73" s="55"/>
    </row>
    <row r="74" spans="1:7" ht="15">
      <c r="A74" s="55" t="s">
        <v>225</v>
      </c>
      <c r="B74" s="55"/>
      <c r="C74" s="55"/>
      <c r="D74" s="56"/>
      <c r="E74" s="56"/>
      <c r="F74" s="56"/>
      <c r="G74" s="56"/>
    </row>
    <row r="75" spans="1:7" ht="15">
      <c r="A75" s="55" t="s">
        <v>83</v>
      </c>
      <c r="B75" s="55"/>
      <c r="C75" s="55"/>
      <c r="D75" s="56" t="s">
        <v>541</v>
      </c>
      <c r="E75" s="56" t="s">
        <v>47</v>
      </c>
      <c r="F75" s="56" t="s">
        <v>47</v>
      </c>
      <c r="G75" s="56" t="s">
        <v>47</v>
      </c>
    </row>
    <row r="76" spans="1:7" ht="15">
      <c r="A76" s="55" t="s">
        <v>84</v>
      </c>
      <c r="B76" s="55"/>
      <c r="C76" s="55"/>
      <c r="D76" s="56" t="s">
        <v>541</v>
      </c>
      <c r="E76" s="56" t="s">
        <v>47</v>
      </c>
      <c r="F76" s="56" t="s">
        <v>47</v>
      </c>
      <c r="G76" s="56" t="s">
        <v>47</v>
      </c>
    </row>
    <row r="77" spans="1:7" ht="15">
      <c r="A77" s="55" t="s">
        <v>85</v>
      </c>
      <c r="B77" s="55"/>
      <c r="C77" s="55"/>
      <c r="D77" s="56"/>
      <c r="E77" s="56"/>
      <c r="F77" s="56"/>
      <c r="G77" s="56"/>
    </row>
    <row r="78" spans="1:7" ht="15">
      <c r="A78" s="55" t="s">
        <v>86</v>
      </c>
      <c r="B78" s="55"/>
      <c r="C78" s="55"/>
      <c r="D78" s="56" t="s">
        <v>541</v>
      </c>
      <c r="E78" s="56" t="s">
        <v>47</v>
      </c>
      <c r="F78" s="56" t="s">
        <v>47</v>
      </c>
      <c r="G78" s="56" t="s">
        <v>47</v>
      </c>
    </row>
    <row r="79" spans="1:7" ht="16" thickBot="1">
      <c r="A79" s="70"/>
      <c r="B79" s="70"/>
      <c r="C79" s="70"/>
      <c r="D79" s="71"/>
      <c r="E79" s="71"/>
      <c r="F79" s="71"/>
      <c r="G79" s="71"/>
    </row>
    <row r="80" spans="1:7" ht="15">
      <c r="A80" s="72" t="s">
        <v>226</v>
      </c>
      <c r="B80" s="61"/>
      <c r="C80" s="55"/>
      <c r="D80" s="55"/>
      <c r="E80" s="55"/>
      <c r="F80" s="55"/>
      <c r="G80" s="55"/>
    </row>
    <row r="81" spans="1:7" ht="15">
      <c r="B81" s="55"/>
      <c r="C81" s="55"/>
      <c r="D81" s="73" t="s">
        <v>143</v>
      </c>
      <c r="E81" s="60"/>
      <c r="F81" s="60"/>
      <c r="G81" s="60"/>
    </row>
    <row r="82" spans="1:7" ht="15">
      <c r="A82" s="72" t="s">
        <v>87</v>
      </c>
      <c r="B82" s="62"/>
      <c r="C82" s="55"/>
      <c r="D82" s="60"/>
      <c r="E82" s="60"/>
      <c r="F82" s="60"/>
      <c r="G82" s="60"/>
    </row>
    <row r="83" spans="1:7" ht="15">
      <c r="A83" s="72"/>
      <c r="B83" s="62"/>
      <c r="C83" s="55"/>
      <c r="D83" s="74" t="s">
        <v>88</v>
      </c>
      <c r="E83" s="55"/>
      <c r="F83" s="55"/>
      <c r="G83" s="55"/>
    </row>
    <row r="84" spans="1:7" ht="15">
      <c r="A84" s="55"/>
      <c r="B84" s="75" t="s">
        <v>89</v>
      </c>
      <c r="C84" s="55"/>
      <c r="D84" s="64"/>
      <c r="E84" s="76" t="s">
        <v>90</v>
      </c>
      <c r="F84" s="55"/>
      <c r="G84" s="55"/>
    </row>
    <row r="85" spans="1:7" ht="15">
      <c r="A85" s="61" t="s">
        <v>91</v>
      </c>
      <c r="B85" s="62"/>
      <c r="C85" s="55"/>
      <c r="D85" s="64"/>
      <c r="E85" s="76" t="s">
        <v>92</v>
      </c>
      <c r="F85" s="55"/>
      <c r="G85" s="55"/>
    </row>
    <row r="86" spans="1:7" ht="15">
      <c r="A86" s="61"/>
      <c r="B86" s="77" t="s">
        <v>244</v>
      </c>
      <c r="C86" s="55"/>
      <c r="D86" s="55"/>
      <c r="E86" s="78"/>
      <c r="F86" s="78"/>
      <c r="G86" s="60"/>
    </row>
    <row r="87" spans="1:7" ht="15">
      <c r="A87" s="72"/>
      <c r="B87" s="62"/>
      <c r="C87" s="55"/>
      <c r="E87" s="59" t="s">
        <v>210</v>
      </c>
      <c r="F87" s="79"/>
    </row>
    <row r="88" spans="1:7" ht="15">
      <c r="A88" s="55"/>
      <c r="B88" s="75" t="s">
        <v>89</v>
      </c>
      <c r="C88" s="55"/>
      <c r="D88" s="60"/>
      <c r="E88" s="60"/>
      <c r="F88" s="60"/>
      <c r="G88" s="55"/>
    </row>
    <row r="89" spans="1:7" ht="15">
      <c r="A89" s="55"/>
      <c r="B89" s="55"/>
      <c r="C89" s="55"/>
      <c r="D89" s="55"/>
      <c r="E89" s="78"/>
      <c r="F89" s="78"/>
      <c r="G89" s="55"/>
    </row>
    <row r="90" spans="1:7" ht="15">
      <c r="A90" s="55"/>
      <c r="B90" s="55"/>
      <c r="C90" s="55"/>
      <c r="D90" s="80" t="s">
        <v>93</v>
      </c>
      <c r="E90" s="60"/>
      <c r="F90" s="60"/>
      <c r="G90" s="55"/>
    </row>
  </sheetData>
  <mergeCells count="1">
    <mergeCell ref="F3:G3"/>
  </mergeCells>
  <phoneticPr fontId="12" type="noConversion"/>
  <pageMargins left="1.88" right="0.39" top="0.42" bottom="0.69" header="0.22" footer="0.27"/>
  <pageSetup paperSize="5" scale="49" fitToHeight="2"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2"/>
  <sheetViews>
    <sheetView topLeftCell="A7" workbookViewId="0">
      <selection activeCell="C19" sqref="C19"/>
    </sheetView>
  </sheetViews>
  <sheetFormatPr baseColWidth="10" defaultColWidth="7.125" defaultRowHeight="14" x14ac:dyDescent="0"/>
  <cols>
    <col min="1" max="1" width="8.5" style="160" customWidth="1"/>
    <col min="2" max="2" width="6.5" style="160" customWidth="1"/>
    <col min="3" max="3" width="4.25" style="160" customWidth="1"/>
    <col min="4" max="4" width="2.625" style="160" customWidth="1"/>
    <col min="5" max="16384" width="7.125" style="160"/>
  </cols>
  <sheetData>
    <row r="2" spans="1:11">
      <c r="K2" s="241" t="s">
        <v>129</v>
      </c>
    </row>
    <row r="4" spans="1:11" ht="18.75" customHeight="1">
      <c r="A4" s="474" t="s">
        <v>130</v>
      </c>
      <c r="B4" s="474"/>
      <c r="C4" s="474"/>
      <c r="D4" s="474"/>
      <c r="E4" s="474"/>
      <c r="F4" s="474"/>
      <c r="G4" s="474"/>
      <c r="H4" s="474"/>
      <c r="I4" s="474"/>
      <c r="J4" s="474"/>
      <c r="K4" s="474"/>
    </row>
    <row r="5" spans="1:11" ht="18.75" customHeight="1">
      <c r="A5" s="474" t="s">
        <v>265</v>
      </c>
      <c r="B5" s="474"/>
      <c r="C5" s="474"/>
      <c r="D5" s="474"/>
      <c r="E5" s="474"/>
      <c r="F5" s="474"/>
      <c r="G5" s="474"/>
      <c r="H5" s="474"/>
      <c r="I5" s="474"/>
      <c r="J5" s="474"/>
      <c r="K5" s="474"/>
    </row>
    <row r="6" spans="1:11" ht="18.75" customHeight="1">
      <c r="A6" s="474" t="s">
        <v>131</v>
      </c>
      <c r="B6" s="474"/>
      <c r="C6" s="474"/>
      <c r="D6" s="474"/>
      <c r="E6" s="474"/>
      <c r="F6" s="474"/>
      <c r="G6" s="474"/>
      <c r="H6" s="474"/>
      <c r="I6" s="474"/>
      <c r="J6" s="474"/>
      <c r="K6" s="474"/>
    </row>
    <row r="7" spans="1:11" ht="18.75" customHeight="1">
      <c r="A7" s="242"/>
      <c r="B7" s="242"/>
      <c r="C7" s="242"/>
      <c r="D7" s="242"/>
      <c r="E7" s="242"/>
      <c r="F7" s="242"/>
      <c r="G7" s="242"/>
      <c r="H7" s="242"/>
      <c r="I7" s="242"/>
      <c r="J7" s="242"/>
      <c r="K7" s="242"/>
    </row>
    <row r="8" spans="1:11" ht="18.75" customHeight="1">
      <c r="A8" s="242"/>
      <c r="B8" s="242"/>
      <c r="C8" s="242"/>
      <c r="D8" s="242"/>
      <c r="E8" s="242"/>
      <c r="F8" s="242"/>
      <c r="G8" s="242"/>
      <c r="H8" s="242"/>
      <c r="I8" s="242"/>
      <c r="J8" s="242"/>
      <c r="K8" s="242"/>
    </row>
    <row r="9" spans="1:11" ht="18.75" customHeight="1">
      <c r="A9" s="242"/>
      <c r="B9" s="242"/>
      <c r="C9" s="242"/>
      <c r="D9" s="242"/>
      <c r="E9" s="242"/>
      <c r="F9" s="242"/>
      <c r="G9" s="242"/>
      <c r="H9" s="242"/>
      <c r="I9" s="242"/>
      <c r="J9" s="242"/>
      <c r="K9" s="242"/>
    </row>
    <row r="10" spans="1:11" ht="18.75" customHeight="1" thickBot="1">
      <c r="A10" s="159" t="s">
        <v>228</v>
      </c>
      <c r="C10" s="161" t="s">
        <v>236</v>
      </c>
      <c r="D10" s="162"/>
      <c r="E10" s="162"/>
      <c r="F10" s="162"/>
      <c r="G10" s="162"/>
      <c r="H10" s="242"/>
      <c r="I10" s="242"/>
      <c r="J10" s="242"/>
      <c r="K10" s="242"/>
    </row>
    <row r="11" spans="1:11" ht="15.75" customHeight="1">
      <c r="A11" s="159"/>
      <c r="H11" s="242"/>
      <c r="I11" s="242"/>
      <c r="J11" s="242"/>
      <c r="K11" s="242"/>
    </row>
    <row r="12" spans="1:11" ht="15.75" customHeight="1">
      <c r="A12" s="159"/>
      <c r="H12" s="242"/>
      <c r="I12" s="242"/>
      <c r="J12" s="242"/>
      <c r="K12" s="242"/>
    </row>
    <row r="13" spans="1:11" ht="15" thickBot="1">
      <c r="A13" s="159" t="s">
        <v>211</v>
      </c>
      <c r="C13" s="161" t="s">
        <v>139</v>
      </c>
      <c r="D13" s="162"/>
      <c r="E13" s="162"/>
      <c r="F13" s="162"/>
      <c r="G13" s="162"/>
    </row>
    <row r="14" spans="1:11">
      <c r="A14" s="159"/>
      <c r="H14" s="243"/>
      <c r="I14" s="243"/>
    </row>
    <row r="15" spans="1:11">
      <c r="A15" s="159"/>
      <c r="H15" s="243"/>
      <c r="I15" s="243"/>
    </row>
    <row r="16" spans="1:11" ht="15" thickBot="1">
      <c r="A16" s="159" t="s">
        <v>212</v>
      </c>
      <c r="C16" s="161" t="s">
        <v>286</v>
      </c>
      <c r="D16" s="162"/>
      <c r="E16" s="162"/>
      <c r="F16" s="162"/>
      <c r="G16" s="162"/>
      <c r="H16" s="243"/>
      <c r="I16" s="243"/>
    </row>
    <row r="17" spans="1:12">
      <c r="A17" s="159"/>
      <c r="H17" s="243"/>
      <c r="I17" s="243"/>
    </row>
    <row r="18" spans="1:12">
      <c r="A18" s="159"/>
      <c r="H18" s="243"/>
      <c r="I18" s="243"/>
    </row>
    <row r="19" spans="1:12" ht="15" thickBot="1">
      <c r="A19" s="159" t="s">
        <v>213</v>
      </c>
      <c r="C19" s="161"/>
      <c r="D19" s="162"/>
      <c r="E19" s="162"/>
      <c r="F19" s="162"/>
      <c r="G19" s="162"/>
      <c r="H19" s="243"/>
      <c r="I19" s="243"/>
    </row>
    <row r="20" spans="1:12">
      <c r="A20" s="159"/>
      <c r="H20" s="243"/>
      <c r="I20" s="243"/>
    </row>
    <row r="21" spans="1:12">
      <c r="A21" s="159"/>
    </row>
    <row r="22" spans="1:12">
      <c r="A22" s="244" t="s">
        <v>256</v>
      </c>
    </row>
    <row r="23" spans="1:12">
      <c r="A23" s="160" t="s">
        <v>257</v>
      </c>
    </row>
    <row r="25" spans="1:12" ht="15" customHeight="1">
      <c r="A25" s="245" t="s">
        <v>132</v>
      </c>
      <c r="B25" s="243"/>
      <c r="C25" s="243"/>
    </row>
    <row r="26" spans="1:12" ht="17.25" customHeight="1">
      <c r="A26" s="160" t="s">
        <v>258</v>
      </c>
    </row>
    <row r="28" spans="1:12" ht="15" thickBot="1">
      <c r="A28" s="161" t="s">
        <v>133</v>
      </c>
      <c r="B28" s="161"/>
      <c r="C28" s="161"/>
      <c r="D28" s="162"/>
    </row>
    <row r="30" spans="1:12">
      <c r="A30" s="475" t="s">
        <v>259</v>
      </c>
      <c r="B30" s="475"/>
      <c r="C30" s="475"/>
      <c r="D30" s="475"/>
      <c r="E30" s="475"/>
      <c r="F30" s="475"/>
      <c r="G30" s="475"/>
      <c r="H30" s="475"/>
      <c r="I30" s="475"/>
      <c r="J30" s="475"/>
      <c r="K30" s="475"/>
      <c r="L30" s="475"/>
    </row>
    <row r="31" spans="1:12">
      <c r="A31" s="475"/>
      <c r="B31" s="475"/>
      <c r="C31" s="475"/>
      <c r="D31" s="475"/>
      <c r="E31" s="475"/>
      <c r="F31" s="475"/>
      <c r="G31" s="475"/>
      <c r="H31" s="475"/>
      <c r="I31" s="475"/>
      <c r="J31" s="475"/>
      <c r="K31" s="475"/>
      <c r="L31" s="475"/>
    </row>
    <row r="32" spans="1:12">
      <c r="A32" s="475"/>
      <c r="B32" s="475"/>
      <c r="C32" s="475"/>
      <c r="D32" s="475"/>
      <c r="E32" s="475"/>
      <c r="F32" s="475"/>
      <c r="G32" s="475"/>
      <c r="H32" s="475"/>
      <c r="I32" s="475"/>
      <c r="J32" s="475"/>
      <c r="K32" s="475"/>
      <c r="L32" s="475"/>
    </row>
    <row r="33" spans="1:12">
      <c r="A33" s="475"/>
      <c r="B33" s="475"/>
      <c r="C33" s="475"/>
      <c r="D33" s="475"/>
      <c r="E33" s="475"/>
      <c r="F33" s="475"/>
      <c r="G33" s="475"/>
      <c r="H33" s="475"/>
      <c r="I33" s="475"/>
      <c r="J33" s="475"/>
      <c r="K33" s="475"/>
      <c r="L33" s="475"/>
    </row>
    <row r="34" spans="1:12">
      <c r="A34" s="475"/>
      <c r="B34" s="475"/>
      <c r="C34" s="475"/>
      <c r="D34" s="475"/>
      <c r="E34" s="475"/>
      <c r="F34" s="475"/>
      <c r="G34" s="475"/>
      <c r="H34" s="475"/>
      <c r="I34" s="475"/>
      <c r="J34" s="475"/>
      <c r="K34" s="475"/>
      <c r="L34" s="475"/>
    </row>
    <row r="35" spans="1:12">
      <c r="A35" s="475"/>
      <c r="B35" s="475"/>
      <c r="C35" s="475"/>
      <c r="D35" s="475"/>
      <c r="E35" s="475"/>
      <c r="F35" s="475"/>
      <c r="G35" s="475"/>
      <c r="H35" s="475"/>
      <c r="I35" s="475"/>
      <c r="J35" s="475"/>
      <c r="K35" s="475"/>
      <c r="L35" s="475"/>
    </row>
    <row r="36" spans="1:12">
      <c r="A36" s="475"/>
      <c r="B36" s="475"/>
      <c r="C36" s="475"/>
      <c r="D36" s="475"/>
      <c r="E36" s="475"/>
      <c r="F36" s="475"/>
      <c r="G36" s="475"/>
      <c r="H36" s="475"/>
      <c r="I36" s="475"/>
      <c r="J36" s="475"/>
      <c r="K36" s="475"/>
      <c r="L36" s="475"/>
    </row>
    <row r="37" spans="1:12">
      <c r="A37" s="475"/>
      <c r="B37" s="475"/>
      <c r="C37" s="475"/>
      <c r="D37" s="475"/>
      <c r="E37" s="475"/>
      <c r="F37" s="475"/>
      <c r="G37" s="475"/>
      <c r="H37" s="475"/>
      <c r="I37" s="475"/>
      <c r="J37" s="475"/>
      <c r="K37" s="475"/>
      <c r="L37" s="475"/>
    </row>
    <row r="38" spans="1:12">
      <c r="A38" s="475"/>
      <c r="B38" s="475"/>
      <c r="C38" s="475"/>
      <c r="D38" s="475"/>
      <c r="E38" s="475"/>
      <c r="F38" s="475"/>
      <c r="G38" s="475"/>
      <c r="H38" s="475"/>
      <c r="I38" s="475"/>
      <c r="J38" s="475"/>
      <c r="K38" s="475"/>
      <c r="L38" s="475"/>
    </row>
    <row r="39" spans="1:12">
      <c r="A39" s="475"/>
      <c r="B39" s="475"/>
      <c r="C39" s="475"/>
      <c r="D39" s="475"/>
      <c r="E39" s="475"/>
      <c r="F39" s="475"/>
      <c r="G39" s="475"/>
      <c r="H39" s="475"/>
      <c r="I39" s="475"/>
      <c r="J39" s="475"/>
      <c r="K39" s="475"/>
      <c r="L39" s="475"/>
    </row>
    <row r="40" spans="1:12">
      <c r="A40" s="475"/>
      <c r="B40" s="475"/>
      <c r="C40" s="475"/>
      <c r="D40" s="475"/>
      <c r="E40" s="475"/>
      <c r="F40" s="475"/>
      <c r="G40" s="475"/>
      <c r="H40" s="475"/>
      <c r="I40" s="475"/>
      <c r="J40" s="475"/>
      <c r="K40" s="475"/>
      <c r="L40" s="475"/>
    </row>
    <row r="41" spans="1:12">
      <c r="A41" s="475"/>
      <c r="B41" s="475"/>
      <c r="C41" s="475"/>
      <c r="D41" s="475"/>
      <c r="E41" s="475"/>
      <c r="F41" s="475"/>
      <c r="G41" s="475"/>
      <c r="H41" s="475"/>
      <c r="I41" s="475"/>
      <c r="J41" s="475"/>
      <c r="K41" s="475"/>
      <c r="L41" s="475"/>
    </row>
    <row r="42" spans="1:12">
      <c r="A42" s="475"/>
      <c r="B42" s="475"/>
      <c r="C42" s="475"/>
      <c r="D42" s="475"/>
      <c r="E42" s="475"/>
      <c r="F42" s="475"/>
      <c r="G42" s="475"/>
      <c r="H42" s="475"/>
      <c r="I42" s="475"/>
      <c r="J42" s="475"/>
      <c r="K42" s="475"/>
      <c r="L42" s="475"/>
    </row>
    <row r="43" spans="1:12">
      <c r="A43" s="475"/>
      <c r="B43" s="475"/>
      <c r="C43" s="475"/>
      <c r="D43" s="475"/>
      <c r="E43" s="475"/>
      <c r="F43" s="475"/>
      <c r="G43" s="475"/>
      <c r="H43" s="475"/>
      <c r="I43" s="475"/>
      <c r="J43" s="475"/>
      <c r="K43" s="475"/>
      <c r="L43" s="475"/>
    </row>
    <row r="44" spans="1:12">
      <c r="A44" s="475"/>
      <c r="B44" s="475"/>
      <c r="C44" s="475"/>
      <c r="D44" s="475"/>
      <c r="E44" s="475"/>
      <c r="F44" s="475"/>
      <c r="G44" s="475"/>
      <c r="H44" s="475"/>
      <c r="I44" s="475"/>
      <c r="J44" s="475"/>
      <c r="K44" s="475"/>
      <c r="L44" s="475"/>
    </row>
    <row r="45" spans="1:12">
      <c r="A45" s="475"/>
      <c r="B45" s="475"/>
      <c r="C45" s="475"/>
      <c r="D45" s="475"/>
      <c r="E45" s="475"/>
      <c r="F45" s="475"/>
      <c r="G45" s="475"/>
      <c r="H45" s="475"/>
      <c r="I45" s="475"/>
      <c r="J45" s="475"/>
      <c r="K45" s="475"/>
      <c r="L45" s="475"/>
    </row>
    <row r="46" spans="1:12">
      <c r="A46" s="475"/>
      <c r="B46" s="475"/>
      <c r="C46" s="475"/>
      <c r="D46" s="475"/>
      <c r="E46" s="475"/>
      <c r="F46" s="475"/>
      <c r="G46" s="475"/>
      <c r="H46" s="475"/>
      <c r="I46" s="475"/>
      <c r="J46" s="475"/>
      <c r="K46" s="475"/>
      <c r="L46" s="475"/>
    </row>
    <row r="47" spans="1:12">
      <c r="A47" s="475"/>
      <c r="B47" s="475"/>
      <c r="C47" s="475"/>
      <c r="D47" s="475"/>
      <c r="E47" s="475"/>
      <c r="F47" s="475"/>
      <c r="G47" s="475"/>
      <c r="H47" s="475"/>
      <c r="I47" s="475"/>
      <c r="J47" s="475"/>
      <c r="K47" s="475"/>
      <c r="L47" s="475"/>
    </row>
    <row r="48" spans="1:12">
      <c r="A48" s="475"/>
      <c r="B48" s="475"/>
      <c r="C48" s="475"/>
      <c r="D48" s="475"/>
      <c r="E48" s="475"/>
      <c r="F48" s="475"/>
      <c r="G48" s="475"/>
      <c r="H48" s="475"/>
      <c r="I48" s="475"/>
      <c r="J48" s="475"/>
      <c r="K48" s="475"/>
      <c r="L48" s="475"/>
    </row>
    <row r="49" spans="1:12">
      <c r="A49" s="475"/>
      <c r="B49" s="475"/>
      <c r="C49" s="475"/>
      <c r="D49" s="475"/>
      <c r="E49" s="475"/>
      <c r="F49" s="475"/>
      <c r="G49" s="475"/>
      <c r="H49" s="475"/>
      <c r="I49" s="475"/>
      <c r="J49" s="475"/>
      <c r="K49" s="475"/>
      <c r="L49" s="475"/>
    </row>
    <row r="50" spans="1:12">
      <c r="A50" s="475"/>
      <c r="B50" s="475"/>
      <c r="C50" s="475"/>
      <c r="D50" s="475"/>
      <c r="E50" s="475"/>
      <c r="F50" s="475"/>
      <c r="G50" s="475"/>
      <c r="H50" s="475"/>
      <c r="I50" s="475"/>
      <c r="J50" s="475"/>
      <c r="K50" s="475"/>
      <c r="L50" s="475"/>
    </row>
    <row r="51" spans="1:12">
      <c r="A51" s="475"/>
      <c r="B51" s="475"/>
      <c r="C51" s="475"/>
      <c r="D51" s="475"/>
      <c r="E51" s="475"/>
      <c r="F51" s="475"/>
      <c r="G51" s="475"/>
      <c r="H51" s="475"/>
      <c r="I51" s="475"/>
      <c r="J51" s="475"/>
      <c r="K51" s="475"/>
      <c r="L51" s="475"/>
    </row>
    <row r="52" spans="1:12">
      <c r="A52" s="475"/>
      <c r="B52" s="475"/>
      <c r="C52" s="475"/>
      <c r="D52" s="475"/>
      <c r="E52" s="475"/>
      <c r="F52" s="475"/>
      <c r="G52" s="475"/>
      <c r="H52" s="475"/>
      <c r="I52" s="475"/>
      <c r="J52" s="475"/>
      <c r="K52" s="475"/>
      <c r="L52" s="475"/>
    </row>
    <row r="53" spans="1:12">
      <c r="A53" s="475"/>
      <c r="B53" s="475"/>
      <c r="C53" s="475"/>
      <c r="D53" s="475"/>
      <c r="E53" s="475"/>
      <c r="F53" s="475"/>
      <c r="G53" s="475"/>
      <c r="H53" s="475"/>
      <c r="I53" s="475"/>
      <c r="J53" s="475"/>
      <c r="K53" s="475"/>
      <c r="L53" s="475"/>
    </row>
    <row r="54" spans="1:12">
      <c r="A54" s="475"/>
      <c r="B54" s="475"/>
      <c r="C54" s="475"/>
      <c r="D54" s="475"/>
      <c r="E54" s="475"/>
      <c r="F54" s="475"/>
      <c r="G54" s="475"/>
      <c r="H54" s="475"/>
      <c r="I54" s="475"/>
      <c r="J54" s="475"/>
      <c r="K54" s="475"/>
      <c r="L54" s="475"/>
    </row>
    <row r="55" spans="1:12">
      <c r="A55" s="475"/>
      <c r="B55" s="475"/>
      <c r="C55" s="475"/>
      <c r="D55" s="475"/>
      <c r="E55" s="475"/>
      <c r="F55" s="475"/>
      <c r="G55" s="475"/>
      <c r="H55" s="475"/>
      <c r="I55" s="475"/>
      <c r="J55" s="475"/>
      <c r="K55" s="475"/>
      <c r="L55" s="475"/>
    </row>
    <row r="56" spans="1:12">
      <c r="A56" s="475"/>
      <c r="B56" s="475"/>
      <c r="C56" s="475"/>
      <c r="D56" s="475"/>
      <c r="E56" s="475"/>
      <c r="F56" s="475"/>
      <c r="G56" s="475"/>
      <c r="H56" s="475"/>
      <c r="I56" s="475"/>
      <c r="J56" s="475"/>
      <c r="K56" s="475"/>
      <c r="L56" s="475"/>
    </row>
    <row r="57" spans="1:12">
      <c r="A57" s="475"/>
      <c r="B57" s="475"/>
      <c r="C57" s="475"/>
      <c r="D57" s="475"/>
      <c r="E57" s="475"/>
      <c r="F57" s="475"/>
      <c r="G57" s="475"/>
      <c r="H57" s="475"/>
      <c r="I57" s="475"/>
      <c r="J57" s="475"/>
      <c r="K57" s="475"/>
      <c r="L57" s="475"/>
    </row>
    <row r="58" spans="1:12">
      <c r="A58" s="475"/>
      <c r="B58" s="475"/>
      <c r="C58" s="475"/>
      <c r="D58" s="475"/>
      <c r="E58" s="475"/>
      <c r="F58" s="475"/>
      <c r="G58" s="475"/>
      <c r="H58" s="475"/>
      <c r="I58" s="475"/>
      <c r="J58" s="475"/>
      <c r="K58" s="475"/>
      <c r="L58" s="475"/>
    </row>
    <row r="59" spans="1:12">
      <c r="A59" s="475"/>
      <c r="B59" s="475"/>
      <c r="C59" s="475"/>
      <c r="D59" s="475"/>
      <c r="E59" s="475"/>
      <c r="F59" s="475"/>
      <c r="G59" s="475"/>
      <c r="H59" s="475"/>
      <c r="I59" s="475"/>
      <c r="J59" s="475"/>
      <c r="K59" s="475"/>
      <c r="L59" s="475"/>
    </row>
    <row r="60" spans="1:12">
      <c r="A60" s="475"/>
      <c r="B60" s="475"/>
      <c r="C60" s="475"/>
      <c r="D60" s="475"/>
      <c r="E60" s="475"/>
      <c r="F60" s="475"/>
      <c r="G60" s="475"/>
      <c r="H60" s="475"/>
      <c r="I60" s="475"/>
      <c r="J60" s="475"/>
      <c r="K60" s="475"/>
      <c r="L60" s="475"/>
    </row>
    <row r="61" spans="1:12">
      <c r="A61" s="475"/>
      <c r="B61" s="475"/>
      <c r="C61" s="475"/>
      <c r="D61" s="475"/>
      <c r="E61" s="475"/>
      <c r="F61" s="475"/>
      <c r="G61" s="475"/>
      <c r="H61" s="475"/>
      <c r="I61" s="475"/>
      <c r="J61" s="475"/>
      <c r="K61" s="475"/>
      <c r="L61" s="475"/>
    </row>
    <row r="62" spans="1:12" ht="66.75" customHeight="1">
      <c r="A62" s="475"/>
      <c r="B62" s="475"/>
      <c r="C62" s="475"/>
      <c r="D62" s="475"/>
      <c r="E62" s="475"/>
      <c r="F62" s="475"/>
      <c r="G62" s="475"/>
      <c r="H62" s="475"/>
      <c r="I62" s="475"/>
      <c r="J62" s="475"/>
      <c r="K62" s="475"/>
      <c r="L62" s="475"/>
    </row>
  </sheetData>
  <mergeCells count="4">
    <mergeCell ref="A4:K4"/>
    <mergeCell ref="A5:K5"/>
    <mergeCell ref="A6:K6"/>
    <mergeCell ref="A30:L62"/>
  </mergeCells>
  <phoneticPr fontId="12" type="noConversion"/>
  <pageMargins left="1.43" right="0.36" top="0.46" bottom="0.69" header="0.3" footer="0.52"/>
  <pageSetup paperSize="5" scale="85"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5"/>
  <sheetViews>
    <sheetView showOutlineSymbols="0" topLeftCell="A58" zoomScale="80" zoomScaleNormal="80" zoomScalePageLayoutView="80" workbookViewId="0">
      <selection activeCell="A10" sqref="A10:R11"/>
    </sheetView>
  </sheetViews>
  <sheetFormatPr baseColWidth="10" defaultColWidth="5.625" defaultRowHeight="15" x14ac:dyDescent="0"/>
  <cols>
    <col min="1" max="1" width="5.625" style="8"/>
    <col min="2" max="4" width="5.625" style="8" customWidth="1"/>
    <col min="5" max="5" width="20.5" style="8" customWidth="1"/>
    <col min="6" max="7" width="5.75" style="8" customWidth="1"/>
    <col min="8" max="9" width="20.5" style="8" hidden="1" customWidth="1"/>
    <col min="10" max="10" width="5.625" style="8"/>
    <col min="11" max="11" width="7.875" style="8" customWidth="1"/>
    <col min="12" max="13" width="5.625" style="8"/>
    <col min="14" max="14" width="7.875" style="8" customWidth="1"/>
    <col min="15" max="17" width="5.625" style="8"/>
    <col min="18" max="18" width="8.625" style="8" customWidth="1"/>
    <col min="19" max="16384" width="5.625" style="8"/>
  </cols>
  <sheetData>
    <row r="1" spans="1:19" s="9" customFormat="1">
      <c r="A1" s="8"/>
      <c r="B1" s="8"/>
      <c r="C1" s="8"/>
      <c r="D1" s="8" t="s">
        <v>94</v>
      </c>
      <c r="E1" s="8" t="s">
        <v>95</v>
      </c>
      <c r="F1" s="8"/>
      <c r="G1" s="8"/>
      <c r="H1" s="8"/>
      <c r="I1" s="8"/>
      <c r="J1" s="8"/>
      <c r="K1" s="8"/>
      <c r="L1" s="8"/>
      <c r="M1" s="8"/>
      <c r="N1" s="8"/>
      <c r="O1" s="8"/>
      <c r="P1" s="8"/>
      <c r="R1" s="10" t="s">
        <v>96</v>
      </c>
      <c r="S1" s="8"/>
    </row>
    <row r="2" spans="1:19" s="9" customFormat="1" ht="18">
      <c r="A2" s="11" t="s">
        <v>97</v>
      </c>
      <c r="B2" s="12"/>
      <c r="C2" s="12"/>
      <c r="D2" s="12"/>
      <c r="E2" s="12"/>
      <c r="F2" s="12"/>
      <c r="G2" s="12"/>
      <c r="H2" s="12"/>
      <c r="I2" s="12"/>
      <c r="J2" s="12"/>
      <c r="K2" s="12"/>
      <c r="L2" s="12"/>
      <c r="M2" s="12"/>
      <c r="N2" s="12"/>
      <c r="O2" s="12"/>
      <c r="P2" s="12"/>
      <c r="Q2" s="12"/>
      <c r="R2" s="12"/>
      <c r="S2" s="8"/>
    </row>
    <row r="3" spans="1:19" s="9" customFormat="1" ht="18">
      <c r="A3" s="11" t="s">
        <v>267</v>
      </c>
      <c r="B3" s="12"/>
      <c r="C3" s="12"/>
      <c r="D3" s="12"/>
      <c r="E3" s="12"/>
      <c r="F3" s="12"/>
      <c r="G3" s="12"/>
      <c r="H3" s="12"/>
      <c r="I3" s="12"/>
      <c r="J3" s="12"/>
      <c r="K3" s="12"/>
      <c r="L3" s="12"/>
      <c r="M3" s="12"/>
      <c r="N3" s="12"/>
      <c r="O3" s="12"/>
      <c r="P3" s="12"/>
      <c r="Q3" s="12"/>
      <c r="R3" s="12"/>
      <c r="S3" s="8"/>
    </row>
    <row r="4" spans="1:19" s="9" customFormat="1">
      <c r="A4" s="8"/>
      <c r="B4" s="8"/>
      <c r="C4" s="8"/>
      <c r="D4" s="8"/>
      <c r="E4" s="8"/>
      <c r="F4" s="8"/>
      <c r="G4" s="8"/>
      <c r="H4" s="8"/>
      <c r="I4" s="8"/>
      <c r="J4" s="8"/>
      <c r="K4" s="8"/>
      <c r="L4" s="8"/>
      <c r="M4" s="8"/>
      <c r="N4" s="8"/>
      <c r="O4" s="8"/>
      <c r="S4" s="8"/>
    </row>
    <row r="5" spans="1:19" s="9" customFormat="1">
      <c r="A5" s="8" t="s">
        <v>147</v>
      </c>
      <c r="B5" s="8"/>
      <c r="D5" s="9" t="s">
        <v>139</v>
      </c>
      <c r="K5" s="24" t="s">
        <v>214</v>
      </c>
      <c r="L5" s="24"/>
      <c r="M5" s="24"/>
      <c r="N5" s="274"/>
      <c r="O5" s="274"/>
      <c r="P5" s="24"/>
      <c r="Q5" s="24"/>
      <c r="R5" s="24"/>
      <c r="S5" s="8"/>
    </row>
    <row r="6" spans="1:19" s="9" customFormat="1">
      <c r="A6" s="8"/>
      <c r="B6" s="8"/>
      <c r="C6" s="8"/>
      <c r="D6" s="13"/>
      <c r="E6" s="13"/>
      <c r="F6" s="296"/>
      <c r="G6" s="296"/>
      <c r="H6" s="296"/>
      <c r="I6" s="296"/>
      <c r="J6" s="13"/>
      <c r="K6" s="15"/>
      <c r="L6" s="14"/>
      <c r="M6" s="14"/>
      <c r="N6" s="14"/>
      <c r="O6" s="14"/>
      <c r="P6" s="15"/>
      <c r="Q6" s="15"/>
      <c r="R6" s="15"/>
      <c r="S6" s="8"/>
    </row>
    <row r="7" spans="1:19" s="9" customFormat="1">
      <c r="A7" s="8"/>
      <c r="B7" s="8"/>
      <c r="C7" s="8"/>
      <c r="D7" s="15"/>
      <c r="E7" s="15"/>
      <c r="F7" s="15"/>
      <c r="G7" s="15"/>
      <c r="H7" s="15"/>
      <c r="I7" s="15"/>
      <c r="J7" s="15"/>
      <c r="K7" s="15"/>
      <c r="L7" s="14"/>
      <c r="M7" s="14"/>
      <c r="N7" s="14"/>
      <c r="O7" s="14"/>
      <c r="P7" s="15"/>
      <c r="Q7" s="15"/>
      <c r="R7" s="15"/>
      <c r="S7" s="8"/>
    </row>
    <row r="8" spans="1:19" s="9" customFormat="1" ht="21" customHeight="1">
      <c r="A8" s="16" t="s">
        <v>98</v>
      </c>
      <c r="B8" s="17"/>
      <c r="C8" s="17"/>
      <c r="D8" s="18"/>
      <c r="E8" s="18"/>
      <c r="F8" s="18"/>
      <c r="G8" s="18"/>
      <c r="H8" s="18"/>
      <c r="I8" s="18"/>
      <c r="J8" s="17"/>
      <c r="K8" s="17"/>
      <c r="L8" s="17"/>
      <c r="M8" s="17"/>
      <c r="N8" s="17"/>
      <c r="O8" s="17"/>
      <c r="P8" s="17"/>
      <c r="Q8" s="17"/>
      <c r="R8" s="19"/>
    </row>
    <row r="9" spans="1:19" s="9" customFormat="1">
      <c r="A9" s="20" t="s">
        <v>99</v>
      </c>
      <c r="B9" s="21"/>
      <c r="C9" s="21"/>
      <c r="D9" s="21"/>
      <c r="E9" s="21"/>
      <c r="F9" s="21"/>
      <c r="G9" s="21"/>
      <c r="H9" s="21"/>
      <c r="I9" s="21"/>
      <c r="J9" s="21"/>
      <c r="K9" s="21"/>
      <c r="L9" s="21"/>
      <c r="M9" s="21"/>
      <c r="N9" s="21"/>
      <c r="O9" s="21"/>
      <c r="P9" s="21"/>
      <c r="Q9" s="21"/>
      <c r="R9" s="22"/>
      <c r="S9" s="15"/>
    </row>
    <row r="10" spans="1:19" s="9" customFormat="1" ht="15.75" customHeight="1">
      <c r="A10" s="522" t="s">
        <v>540</v>
      </c>
      <c r="B10" s="523"/>
      <c r="C10" s="523"/>
      <c r="D10" s="523"/>
      <c r="E10" s="523"/>
      <c r="F10" s="523"/>
      <c r="G10" s="523"/>
      <c r="H10" s="523"/>
      <c r="I10" s="523"/>
      <c r="J10" s="523"/>
      <c r="K10" s="523"/>
      <c r="L10" s="523"/>
      <c r="M10" s="523"/>
      <c r="N10" s="523"/>
      <c r="O10" s="523"/>
      <c r="P10" s="523"/>
      <c r="Q10" s="523"/>
      <c r="R10" s="524"/>
      <c r="S10" s="15"/>
    </row>
    <row r="11" spans="1:19" s="9" customFormat="1" ht="79.5" customHeight="1">
      <c r="A11" s="522"/>
      <c r="B11" s="523"/>
      <c r="C11" s="523"/>
      <c r="D11" s="523"/>
      <c r="E11" s="523"/>
      <c r="F11" s="523"/>
      <c r="G11" s="523"/>
      <c r="H11" s="523"/>
      <c r="I11" s="523"/>
      <c r="J11" s="523"/>
      <c r="K11" s="523"/>
      <c r="L11" s="523"/>
      <c r="M11" s="523"/>
      <c r="N11" s="523"/>
      <c r="O11" s="523"/>
      <c r="P11" s="523"/>
      <c r="Q11" s="523"/>
      <c r="R11" s="524"/>
      <c r="S11" s="15"/>
    </row>
    <row r="12" spans="1:19" s="9" customFormat="1" ht="17.25" customHeight="1">
      <c r="A12" s="23"/>
      <c r="B12" s="24"/>
      <c r="C12" s="24"/>
      <c r="D12" s="24"/>
      <c r="E12" s="24"/>
      <c r="F12" s="24"/>
      <c r="G12" s="24"/>
      <c r="H12" s="24"/>
      <c r="I12" s="24"/>
      <c r="J12" s="24"/>
      <c r="K12" s="24"/>
      <c r="L12" s="24"/>
      <c r="M12" s="24"/>
      <c r="N12" s="24"/>
      <c r="O12" s="24"/>
      <c r="P12" s="24"/>
      <c r="Q12" s="24"/>
      <c r="R12" s="25"/>
      <c r="S12" s="15"/>
    </row>
    <row r="13" spans="1:19" s="9" customFormat="1" ht="72" customHeight="1">
      <c r="A13" s="15"/>
      <c r="B13" s="15"/>
      <c r="C13" s="15"/>
      <c r="D13" s="15"/>
      <c r="E13" s="15"/>
      <c r="F13" s="15"/>
      <c r="G13" s="15"/>
      <c r="H13" s="15"/>
      <c r="I13" s="15"/>
      <c r="J13" s="15"/>
      <c r="K13" s="15"/>
      <c r="L13" s="15"/>
      <c r="M13" s="15"/>
      <c r="N13" s="15"/>
      <c r="O13" s="15"/>
      <c r="P13" s="15"/>
      <c r="Q13" s="15"/>
      <c r="R13" s="15"/>
      <c r="S13" s="8"/>
    </row>
    <row r="14" spans="1:19" s="9" customFormat="1">
      <c r="A14" s="20" t="s">
        <v>100</v>
      </c>
      <c r="B14" s="21"/>
      <c r="C14" s="21"/>
      <c r="D14" s="21"/>
      <c r="E14" s="21"/>
      <c r="F14" s="21"/>
      <c r="G14" s="21"/>
      <c r="H14" s="21"/>
      <c r="I14" s="21"/>
      <c r="J14" s="21"/>
      <c r="K14" s="21"/>
      <c r="L14" s="21"/>
      <c r="M14" s="21"/>
      <c r="N14" s="21"/>
      <c r="O14" s="21"/>
      <c r="P14" s="21"/>
      <c r="Q14" s="21"/>
      <c r="R14" s="22"/>
      <c r="S14" s="15"/>
    </row>
    <row r="15" spans="1:19" s="9" customFormat="1" ht="15.75" customHeight="1">
      <c r="A15" s="282"/>
      <c r="B15" s="275"/>
      <c r="C15" s="275"/>
      <c r="D15" s="275"/>
      <c r="E15" s="275"/>
      <c r="F15" s="275"/>
      <c r="G15" s="275"/>
      <c r="H15" s="275"/>
      <c r="I15" s="275"/>
      <c r="J15" s="275"/>
      <c r="K15" s="275"/>
      <c r="L15" s="275"/>
      <c r="M15" s="275"/>
      <c r="N15" s="275"/>
      <c r="O15" s="275"/>
      <c r="P15" s="275"/>
      <c r="Q15" s="275"/>
      <c r="R15" s="283"/>
      <c r="S15" s="15"/>
    </row>
    <row r="16" spans="1:19" s="9" customFormat="1">
      <c r="A16" s="532" t="s">
        <v>288</v>
      </c>
      <c r="B16" s="533"/>
      <c r="C16" s="533"/>
      <c r="D16" s="533"/>
      <c r="E16" s="533"/>
      <c r="F16" s="533"/>
      <c r="G16" s="533"/>
      <c r="H16" s="533"/>
      <c r="I16" s="533"/>
      <c r="J16" s="533"/>
      <c r="K16" s="533"/>
      <c r="L16" s="533"/>
      <c r="M16" s="533"/>
      <c r="N16" s="533"/>
      <c r="O16" s="533"/>
      <c r="P16" s="533"/>
      <c r="Q16" s="533"/>
      <c r="R16" s="534"/>
      <c r="S16" s="15"/>
    </row>
    <row r="17" spans="1:19" s="9" customFormat="1">
      <c r="A17" s="532"/>
      <c r="B17" s="533"/>
      <c r="C17" s="533"/>
      <c r="D17" s="533"/>
      <c r="E17" s="533"/>
      <c r="F17" s="533"/>
      <c r="G17" s="533"/>
      <c r="H17" s="533"/>
      <c r="I17" s="533"/>
      <c r="J17" s="533"/>
      <c r="K17" s="533"/>
      <c r="L17" s="533"/>
      <c r="M17" s="533"/>
      <c r="N17" s="533"/>
      <c r="O17" s="533"/>
      <c r="P17" s="533"/>
      <c r="Q17" s="533"/>
      <c r="R17" s="534"/>
      <c r="S17" s="15"/>
    </row>
    <row r="18" spans="1:19" s="9" customFormat="1">
      <c r="A18" s="532"/>
      <c r="B18" s="533"/>
      <c r="C18" s="533"/>
      <c r="D18" s="533"/>
      <c r="E18" s="533"/>
      <c r="F18" s="533"/>
      <c r="G18" s="533"/>
      <c r="H18" s="533"/>
      <c r="I18" s="533"/>
      <c r="J18" s="533"/>
      <c r="K18" s="533"/>
      <c r="L18" s="533"/>
      <c r="M18" s="533"/>
      <c r="N18" s="533"/>
      <c r="O18" s="533"/>
      <c r="P18" s="533"/>
      <c r="Q18" s="533"/>
      <c r="R18" s="534"/>
      <c r="S18" s="15"/>
    </row>
    <row r="19" spans="1:19" s="9" customFormat="1">
      <c r="A19" s="532"/>
      <c r="B19" s="533"/>
      <c r="C19" s="533"/>
      <c r="D19" s="533"/>
      <c r="E19" s="533"/>
      <c r="F19" s="533"/>
      <c r="G19" s="533"/>
      <c r="H19" s="533"/>
      <c r="I19" s="533"/>
      <c r="J19" s="533"/>
      <c r="K19" s="533"/>
      <c r="L19" s="533"/>
      <c r="M19" s="533"/>
      <c r="N19" s="533"/>
      <c r="O19" s="533"/>
      <c r="P19" s="533"/>
      <c r="Q19" s="533"/>
      <c r="R19" s="534"/>
      <c r="S19" s="15"/>
    </row>
    <row r="20" spans="1:19" s="9" customFormat="1">
      <c r="A20" s="532"/>
      <c r="B20" s="533"/>
      <c r="C20" s="533"/>
      <c r="D20" s="533"/>
      <c r="E20" s="533"/>
      <c r="F20" s="533"/>
      <c r="G20" s="533"/>
      <c r="H20" s="533"/>
      <c r="I20" s="533"/>
      <c r="J20" s="533"/>
      <c r="K20" s="533"/>
      <c r="L20" s="533"/>
      <c r="M20" s="533"/>
      <c r="N20" s="533"/>
      <c r="O20" s="533"/>
      <c r="P20" s="533"/>
      <c r="Q20" s="533"/>
      <c r="R20" s="534"/>
      <c r="S20" s="15"/>
    </row>
    <row r="21" spans="1:19" s="9" customFormat="1">
      <c r="A21" s="532"/>
      <c r="B21" s="533"/>
      <c r="C21" s="533"/>
      <c r="D21" s="533"/>
      <c r="E21" s="533"/>
      <c r="F21" s="533"/>
      <c r="G21" s="533"/>
      <c r="H21" s="533"/>
      <c r="I21" s="533"/>
      <c r="J21" s="533"/>
      <c r="K21" s="533"/>
      <c r="L21" s="533"/>
      <c r="M21" s="533"/>
      <c r="N21" s="533"/>
      <c r="O21" s="533"/>
      <c r="P21" s="533"/>
      <c r="Q21" s="533"/>
      <c r="R21" s="534"/>
      <c r="S21" s="15"/>
    </row>
    <row r="22" spans="1:19" s="9" customFormat="1" ht="134.25" customHeight="1">
      <c r="A22" s="532"/>
      <c r="B22" s="533"/>
      <c r="C22" s="533"/>
      <c r="D22" s="533"/>
      <c r="E22" s="533"/>
      <c r="F22" s="533"/>
      <c r="G22" s="533"/>
      <c r="H22" s="533"/>
      <c r="I22" s="533"/>
      <c r="J22" s="533"/>
      <c r="K22" s="533"/>
      <c r="L22" s="533"/>
      <c r="M22" s="533"/>
      <c r="N22" s="533"/>
      <c r="O22" s="533"/>
      <c r="P22" s="533"/>
      <c r="Q22" s="533"/>
      <c r="R22" s="534"/>
      <c r="S22" s="15"/>
    </row>
    <row r="23" spans="1:19" s="9" customFormat="1" ht="16.5" customHeight="1">
      <c r="A23" s="287"/>
      <c r="B23" s="288"/>
      <c r="C23" s="288"/>
      <c r="D23" s="288"/>
      <c r="E23" s="288"/>
      <c r="F23" s="288"/>
      <c r="G23" s="288"/>
      <c r="H23" s="288"/>
      <c r="I23" s="288"/>
      <c r="J23" s="288"/>
      <c r="K23" s="288"/>
      <c r="L23" s="288"/>
      <c r="M23" s="288"/>
      <c r="N23" s="288"/>
      <c r="O23" s="288"/>
      <c r="P23" s="288"/>
      <c r="Q23" s="288"/>
      <c r="R23" s="289"/>
      <c r="S23" s="8"/>
    </row>
    <row r="24" spans="1:19" s="9" customFormat="1">
      <c r="A24" s="514"/>
      <c r="B24" s="515"/>
      <c r="C24" s="515"/>
      <c r="D24" s="515"/>
      <c r="E24" s="515"/>
      <c r="F24" s="515"/>
      <c r="G24" s="515"/>
      <c r="H24" s="515"/>
      <c r="I24" s="515"/>
      <c r="J24" s="515"/>
      <c r="K24" s="515"/>
      <c r="L24" s="515"/>
      <c r="M24" s="515"/>
      <c r="N24" s="515"/>
      <c r="O24" s="515"/>
      <c r="P24" s="515"/>
      <c r="Q24" s="515"/>
      <c r="R24" s="516"/>
      <c r="S24" s="15"/>
    </row>
    <row r="25" spans="1:19" s="9" customFormat="1">
      <c r="A25" s="23"/>
      <c r="B25" s="24"/>
      <c r="C25" s="24"/>
      <c r="D25" s="24"/>
      <c r="E25" s="24"/>
      <c r="F25" s="24"/>
      <c r="G25" s="24"/>
      <c r="H25" s="24"/>
      <c r="I25" s="24"/>
      <c r="J25" s="24"/>
      <c r="K25" s="24"/>
      <c r="L25" s="24"/>
      <c r="M25" s="24"/>
      <c r="N25" s="24"/>
      <c r="O25" s="24"/>
      <c r="P25" s="24"/>
      <c r="Q25" s="24"/>
      <c r="R25" s="25"/>
      <c r="S25" s="15"/>
    </row>
    <row r="26" spans="1:19" s="9" customFormat="1">
      <c r="A26" s="517" t="s">
        <v>101</v>
      </c>
      <c r="B26" s="518"/>
      <c r="C26" s="518"/>
      <c r="D26" s="518"/>
      <c r="E26" s="518"/>
      <c r="F26" s="518"/>
      <c r="G26" s="518"/>
      <c r="H26" s="518"/>
      <c r="I26" s="518"/>
      <c r="J26" s="518"/>
      <c r="K26" s="518"/>
      <c r="L26" s="518"/>
      <c r="M26" s="518"/>
      <c r="N26" s="518"/>
      <c r="O26" s="518"/>
      <c r="P26" s="518"/>
      <c r="Q26" s="518"/>
      <c r="R26" s="519"/>
      <c r="S26" s="8"/>
    </row>
    <row r="27" spans="1:19">
      <c r="A27" s="284"/>
      <c r="B27" s="285"/>
      <c r="C27" s="285"/>
      <c r="D27" s="285"/>
      <c r="E27" s="285"/>
      <c r="F27" s="285"/>
      <c r="G27" s="285"/>
      <c r="H27" s="285"/>
      <c r="I27" s="285"/>
      <c r="J27" s="285"/>
      <c r="K27" s="285"/>
      <c r="L27" s="285"/>
      <c r="M27" s="285"/>
      <c r="N27" s="285"/>
      <c r="O27" s="285"/>
      <c r="P27" s="285"/>
      <c r="Q27" s="285"/>
      <c r="R27" s="286"/>
    </row>
    <row r="28" spans="1:19" s="9" customFormat="1">
      <c r="A28" s="510" t="s">
        <v>289</v>
      </c>
      <c r="B28" s="511"/>
      <c r="C28" s="511"/>
      <c r="D28" s="511"/>
      <c r="E28" s="511"/>
      <c r="F28" s="511"/>
      <c r="G28" s="511"/>
      <c r="H28" s="511"/>
      <c r="I28" s="511"/>
      <c r="J28" s="511"/>
      <c r="K28" s="511"/>
      <c r="L28" s="511"/>
      <c r="M28" s="511"/>
      <c r="N28" s="511"/>
      <c r="O28" s="511"/>
      <c r="P28" s="511"/>
      <c r="Q28" s="511"/>
      <c r="R28" s="512"/>
      <c r="S28" s="15"/>
    </row>
    <row r="29" spans="1:19" s="9" customFormat="1">
      <c r="A29" s="513"/>
      <c r="B29" s="511"/>
      <c r="C29" s="511"/>
      <c r="D29" s="511"/>
      <c r="E29" s="511"/>
      <c r="F29" s="511"/>
      <c r="G29" s="511"/>
      <c r="H29" s="511"/>
      <c r="I29" s="511"/>
      <c r="J29" s="511"/>
      <c r="K29" s="511"/>
      <c r="L29" s="511"/>
      <c r="M29" s="511"/>
      <c r="N29" s="511"/>
      <c r="O29" s="511"/>
      <c r="P29" s="511"/>
      <c r="Q29" s="511"/>
      <c r="R29" s="512"/>
      <c r="S29" s="15"/>
    </row>
    <row r="30" spans="1:19" s="9" customFormat="1">
      <c r="A30" s="513"/>
      <c r="B30" s="511"/>
      <c r="C30" s="511"/>
      <c r="D30" s="511"/>
      <c r="E30" s="511"/>
      <c r="F30" s="511"/>
      <c r="G30" s="511"/>
      <c r="H30" s="511"/>
      <c r="I30" s="511"/>
      <c r="J30" s="511"/>
      <c r="K30" s="511"/>
      <c r="L30" s="511"/>
      <c r="M30" s="511"/>
      <c r="N30" s="511"/>
      <c r="O30" s="511"/>
      <c r="P30" s="511"/>
      <c r="Q30" s="511"/>
      <c r="R30" s="512"/>
      <c r="S30" s="15"/>
    </row>
    <row r="31" spans="1:19" s="9" customFormat="1">
      <c r="A31" s="513"/>
      <c r="B31" s="511"/>
      <c r="C31" s="511"/>
      <c r="D31" s="511"/>
      <c r="E31" s="511"/>
      <c r="F31" s="511"/>
      <c r="G31" s="511"/>
      <c r="H31" s="511"/>
      <c r="I31" s="511"/>
      <c r="J31" s="511"/>
      <c r="K31" s="511"/>
      <c r="L31" s="511"/>
      <c r="M31" s="511"/>
      <c r="N31" s="511"/>
      <c r="O31" s="511"/>
      <c r="P31" s="511"/>
      <c r="Q31" s="511"/>
      <c r="R31" s="512"/>
      <c r="S31" s="15"/>
    </row>
    <row r="32" spans="1:19" s="9" customFormat="1">
      <c r="A32" s="513"/>
      <c r="B32" s="511"/>
      <c r="C32" s="511"/>
      <c r="D32" s="511"/>
      <c r="E32" s="511"/>
      <c r="F32" s="511"/>
      <c r="G32" s="511"/>
      <c r="H32" s="511"/>
      <c r="I32" s="511"/>
      <c r="J32" s="511"/>
      <c r="K32" s="511"/>
      <c r="L32" s="511"/>
      <c r="M32" s="511"/>
      <c r="N32" s="511"/>
      <c r="O32" s="511"/>
      <c r="P32" s="511"/>
      <c r="Q32" s="511"/>
      <c r="R32" s="512"/>
      <c r="S32" s="15"/>
    </row>
    <row r="33" spans="1:19" s="9" customFormat="1">
      <c r="A33" s="276"/>
      <c r="B33" s="277"/>
      <c r="C33" s="277"/>
      <c r="D33" s="277"/>
      <c r="E33" s="277"/>
      <c r="F33" s="277"/>
      <c r="G33" s="277"/>
      <c r="H33" s="277"/>
      <c r="I33" s="277"/>
      <c r="J33" s="277"/>
      <c r="K33" s="277"/>
      <c r="L33" s="277"/>
      <c r="M33" s="277"/>
      <c r="N33" s="277"/>
      <c r="O33" s="277"/>
      <c r="P33" s="277"/>
      <c r="Q33" s="277"/>
      <c r="R33" s="278"/>
      <c r="S33" s="15"/>
    </row>
    <row r="34" spans="1:19" s="9" customFormat="1">
      <c r="A34" s="15"/>
      <c r="B34" s="15"/>
      <c r="C34" s="15"/>
      <c r="D34" s="15"/>
      <c r="E34" s="15"/>
      <c r="F34" s="15"/>
      <c r="G34" s="15"/>
      <c r="H34" s="15"/>
      <c r="I34" s="15"/>
      <c r="J34" s="15"/>
      <c r="K34" s="15"/>
      <c r="L34" s="15"/>
      <c r="M34" s="15"/>
      <c r="N34" s="15"/>
      <c r="O34" s="15"/>
      <c r="P34" s="15"/>
      <c r="Q34" s="15"/>
      <c r="R34" s="15"/>
      <c r="S34" s="15"/>
    </row>
    <row r="35" spans="1:19" s="9" customFormat="1">
      <c r="A35" s="8"/>
      <c r="B35" s="8"/>
      <c r="C35" s="8"/>
      <c r="D35" s="8"/>
      <c r="E35" s="8"/>
      <c r="F35" s="8"/>
      <c r="G35" s="8"/>
      <c r="H35" s="8"/>
      <c r="I35" s="8"/>
      <c r="J35" s="8"/>
      <c r="K35" s="8"/>
      <c r="L35" s="8"/>
      <c r="M35" s="8"/>
      <c r="N35" s="8"/>
      <c r="O35" s="8"/>
      <c r="P35" s="8"/>
      <c r="Q35" s="8"/>
      <c r="R35" s="8"/>
      <c r="S35" s="15"/>
    </row>
    <row r="36" spans="1:19" s="9" customFormat="1" ht="28" customHeight="1">
      <c r="A36" s="26" t="s">
        <v>102</v>
      </c>
      <c r="B36" s="27"/>
      <c r="C36" s="27"/>
      <c r="D36" s="27"/>
      <c r="E36" s="27"/>
      <c r="F36" s="27"/>
      <c r="G36" s="27"/>
      <c r="H36" s="27"/>
      <c r="I36" s="27"/>
      <c r="J36" s="27"/>
      <c r="K36" s="27"/>
      <c r="L36" s="27"/>
      <c r="M36" s="27"/>
      <c r="N36" s="27"/>
      <c r="O36" s="27"/>
      <c r="P36" s="27"/>
      <c r="Q36" s="27"/>
      <c r="R36" s="28"/>
      <c r="S36" s="15"/>
    </row>
    <row r="37" spans="1:19" s="9" customFormat="1" ht="43" customHeight="1">
      <c r="A37" s="526" t="s">
        <v>103</v>
      </c>
      <c r="B37" s="527"/>
      <c r="C37" s="527"/>
      <c r="D37" s="527"/>
      <c r="E37" s="528"/>
      <c r="F37" s="477" t="s">
        <v>300</v>
      </c>
      <c r="G37" s="478"/>
      <c r="H37" s="281"/>
      <c r="I37" s="281"/>
      <c r="J37" s="529" t="s">
        <v>268</v>
      </c>
      <c r="K37" s="530"/>
      <c r="L37" s="531"/>
      <c r="M37" s="525" t="s">
        <v>269</v>
      </c>
      <c r="N37" s="525"/>
      <c r="O37" s="525" t="s">
        <v>270</v>
      </c>
      <c r="P37" s="525"/>
      <c r="Q37" s="525" t="s">
        <v>149</v>
      </c>
      <c r="R37" s="525"/>
      <c r="S37" s="15"/>
    </row>
    <row r="38" spans="1:19" s="9" customFormat="1" ht="24" customHeight="1">
      <c r="A38" s="502" t="s">
        <v>299</v>
      </c>
      <c r="B38" s="503"/>
      <c r="C38" s="503"/>
      <c r="D38" s="503"/>
      <c r="E38" s="504"/>
      <c r="F38" s="291" t="s">
        <v>291</v>
      </c>
      <c r="G38" s="291" t="s">
        <v>292</v>
      </c>
      <c r="H38" s="290"/>
      <c r="I38" s="290"/>
      <c r="J38" s="508" t="s">
        <v>290</v>
      </c>
      <c r="K38" s="291" t="s">
        <v>291</v>
      </c>
      <c r="L38" s="291" t="s">
        <v>292</v>
      </c>
      <c r="M38" s="483" t="s">
        <v>292</v>
      </c>
      <c r="N38" s="484"/>
      <c r="O38" s="483" t="s">
        <v>292</v>
      </c>
      <c r="P38" s="484"/>
      <c r="Q38" s="485"/>
      <c r="R38" s="485"/>
      <c r="S38" s="8"/>
    </row>
    <row r="39" spans="1:19" ht="24" customHeight="1">
      <c r="A39" s="502"/>
      <c r="B39" s="503"/>
      <c r="C39" s="503"/>
      <c r="D39" s="503"/>
      <c r="E39" s="504"/>
      <c r="F39" s="291" t="s">
        <v>293</v>
      </c>
      <c r="G39" s="291" t="s">
        <v>292</v>
      </c>
      <c r="H39" s="290"/>
      <c r="I39" s="290"/>
      <c r="J39" s="509"/>
      <c r="K39" s="291" t="s">
        <v>293</v>
      </c>
      <c r="L39" s="291" t="s">
        <v>292</v>
      </c>
      <c r="M39" s="483" t="s">
        <v>292</v>
      </c>
      <c r="N39" s="484"/>
      <c r="O39" s="483" t="s">
        <v>292</v>
      </c>
      <c r="P39" s="484"/>
      <c r="Q39" s="485"/>
      <c r="R39" s="485"/>
    </row>
    <row r="40" spans="1:19" s="9" customFormat="1" ht="24" customHeight="1">
      <c r="A40" s="502"/>
      <c r="B40" s="503"/>
      <c r="C40" s="503"/>
      <c r="D40" s="503"/>
      <c r="E40" s="504"/>
      <c r="F40" s="291" t="s">
        <v>294</v>
      </c>
      <c r="G40" s="299">
        <v>39</v>
      </c>
      <c r="H40" s="290"/>
      <c r="I40" s="290"/>
      <c r="J40" s="509"/>
      <c r="K40" s="291" t="s">
        <v>294</v>
      </c>
      <c r="L40" s="291">
        <v>48</v>
      </c>
      <c r="M40" s="483">
        <v>53</v>
      </c>
      <c r="N40" s="484"/>
      <c r="O40" s="483">
        <v>58</v>
      </c>
      <c r="P40" s="484"/>
      <c r="Q40" s="485">
        <v>73</v>
      </c>
      <c r="R40" s="485"/>
      <c r="S40" s="8"/>
    </row>
    <row r="41" spans="1:19" ht="24" customHeight="1">
      <c r="A41" s="502"/>
      <c r="B41" s="503"/>
      <c r="C41" s="503"/>
      <c r="D41" s="503"/>
      <c r="E41" s="504"/>
      <c r="F41" s="291" t="s">
        <v>295</v>
      </c>
      <c r="G41" s="299">
        <v>35</v>
      </c>
      <c r="H41" s="290"/>
      <c r="I41" s="290"/>
      <c r="J41" s="509"/>
      <c r="K41" s="291" t="s">
        <v>295</v>
      </c>
      <c r="L41" s="291">
        <v>41</v>
      </c>
      <c r="M41" s="486">
        <v>46</v>
      </c>
      <c r="N41" s="487"/>
      <c r="O41" s="483">
        <v>51</v>
      </c>
      <c r="P41" s="484"/>
      <c r="Q41" s="485">
        <v>73</v>
      </c>
      <c r="R41" s="485"/>
    </row>
    <row r="42" spans="1:19" ht="24" customHeight="1">
      <c r="A42" s="502"/>
      <c r="B42" s="503"/>
      <c r="C42" s="503"/>
      <c r="D42" s="503"/>
      <c r="E42" s="504"/>
      <c r="F42" s="291" t="s">
        <v>296</v>
      </c>
      <c r="G42" s="299">
        <v>32</v>
      </c>
      <c r="H42" s="290"/>
      <c r="I42" s="290"/>
      <c r="J42" s="509"/>
      <c r="K42" s="291" t="s">
        <v>296</v>
      </c>
      <c r="L42" s="291">
        <v>43</v>
      </c>
      <c r="M42" s="483">
        <v>48</v>
      </c>
      <c r="N42" s="484"/>
      <c r="O42" s="483">
        <v>53</v>
      </c>
      <c r="P42" s="484"/>
      <c r="Q42" s="485">
        <v>63</v>
      </c>
      <c r="R42" s="485"/>
    </row>
    <row r="43" spans="1:19" ht="24" customHeight="1">
      <c r="A43" s="502"/>
      <c r="B43" s="503"/>
      <c r="C43" s="503"/>
      <c r="D43" s="503"/>
      <c r="E43" s="504"/>
      <c r="F43" s="292" t="s">
        <v>291</v>
      </c>
      <c r="G43" s="299">
        <v>41</v>
      </c>
      <c r="H43" s="290"/>
      <c r="I43" s="290"/>
      <c r="J43" s="488" t="s">
        <v>297</v>
      </c>
      <c r="K43" s="292" t="s">
        <v>291</v>
      </c>
      <c r="L43" s="292"/>
      <c r="M43" s="535"/>
      <c r="N43" s="536"/>
      <c r="O43" s="535"/>
      <c r="P43" s="536"/>
      <c r="Q43" s="485"/>
      <c r="R43" s="485"/>
    </row>
    <row r="44" spans="1:19" ht="24" customHeight="1">
      <c r="A44" s="502"/>
      <c r="B44" s="503"/>
      <c r="C44" s="503"/>
      <c r="D44" s="503"/>
      <c r="E44" s="504"/>
      <c r="F44" s="293" t="s">
        <v>293</v>
      </c>
      <c r="G44" s="299">
        <v>43</v>
      </c>
      <c r="H44" s="290"/>
      <c r="I44" s="290"/>
      <c r="J44" s="489"/>
      <c r="K44" s="293" t="s">
        <v>293</v>
      </c>
      <c r="L44" s="293"/>
      <c r="M44" s="499"/>
      <c r="N44" s="500"/>
      <c r="O44" s="499"/>
      <c r="P44" s="500"/>
      <c r="Q44" s="485"/>
      <c r="R44" s="485"/>
    </row>
    <row r="45" spans="1:19" ht="24" customHeight="1">
      <c r="A45" s="502"/>
      <c r="B45" s="503"/>
      <c r="C45" s="503"/>
      <c r="D45" s="503"/>
      <c r="E45" s="504"/>
      <c r="F45" s="293" t="s">
        <v>294</v>
      </c>
      <c r="G45" s="299">
        <v>13</v>
      </c>
      <c r="H45" s="290"/>
      <c r="I45" s="290"/>
      <c r="J45" s="489"/>
      <c r="K45" s="293" t="s">
        <v>294</v>
      </c>
      <c r="L45" s="293">
        <v>10</v>
      </c>
      <c r="M45" s="499">
        <v>15</v>
      </c>
      <c r="N45" s="500"/>
      <c r="O45" s="499">
        <v>20</v>
      </c>
      <c r="P45" s="500"/>
      <c r="Q45" s="485">
        <v>73</v>
      </c>
      <c r="R45" s="485"/>
    </row>
    <row r="46" spans="1:19" ht="24" customHeight="1">
      <c r="A46" s="502"/>
      <c r="B46" s="503"/>
      <c r="C46" s="503"/>
      <c r="D46" s="503"/>
      <c r="E46" s="504"/>
      <c r="F46" s="293" t="s">
        <v>295</v>
      </c>
      <c r="G46" s="299">
        <v>2</v>
      </c>
      <c r="H46" s="290"/>
      <c r="I46" s="290"/>
      <c r="J46" s="489"/>
      <c r="K46" s="293" t="s">
        <v>295</v>
      </c>
      <c r="L46" s="293">
        <v>11</v>
      </c>
      <c r="M46" s="499">
        <v>16</v>
      </c>
      <c r="N46" s="500"/>
      <c r="O46" s="499">
        <v>21</v>
      </c>
      <c r="P46" s="500"/>
      <c r="Q46" s="485">
        <v>73</v>
      </c>
      <c r="R46" s="485"/>
    </row>
    <row r="47" spans="1:19" ht="24" customHeight="1">
      <c r="A47" s="502"/>
      <c r="B47" s="503"/>
      <c r="C47" s="503"/>
      <c r="D47" s="503"/>
      <c r="E47" s="504"/>
      <c r="F47" s="293" t="s">
        <v>296</v>
      </c>
      <c r="G47" s="299">
        <v>4</v>
      </c>
      <c r="H47" s="290"/>
      <c r="I47" s="290"/>
      <c r="J47" s="490"/>
      <c r="K47" s="293" t="s">
        <v>296</v>
      </c>
      <c r="L47" s="293">
        <v>5</v>
      </c>
      <c r="M47" s="499">
        <v>10</v>
      </c>
      <c r="N47" s="500"/>
      <c r="O47" s="499">
        <v>15</v>
      </c>
      <c r="P47" s="500"/>
      <c r="Q47" s="485">
        <v>63</v>
      </c>
      <c r="R47" s="485"/>
    </row>
    <row r="48" spans="1:19" ht="24" customHeight="1">
      <c r="A48" s="502"/>
      <c r="B48" s="503"/>
      <c r="C48" s="503"/>
      <c r="D48" s="503"/>
      <c r="E48" s="504"/>
      <c r="F48" s="293" t="s">
        <v>291</v>
      </c>
      <c r="G48" s="293">
        <v>52</v>
      </c>
      <c r="H48" s="290"/>
      <c r="I48" s="290"/>
      <c r="J48" s="491" t="s">
        <v>298</v>
      </c>
      <c r="K48" s="293" t="s">
        <v>291</v>
      </c>
      <c r="L48" s="293"/>
      <c r="M48" s="499"/>
      <c r="N48" s="500"/>
      <c r="O48" s="499"/>
      <c r="P48" s="500"/>
      <c r="Q48" s="520"/>
      <c r="R48" s="521"/>
    </row>
    <row r="49" spans="1:18" ht="24" customHeight="1">
      <c r="A49" s="502"/>
      <c r="B49" s="503"/>
      <c r="C49" s="503"/>
      <c r="D49" s="503"/>
      <c r="E49" s="504"/>
      <c r="F49" s="293" t="s">
        <v>293</v>
      </c>
      <c r="G49" s="293">
        <v>52</v>
      </c>
      <c r="H49" s="290"/>
      <c r="I49" s="290"/>
      <c r="J49" s="492"/>
      <c r="K49" s="293" t="s">
        <v>293</v>
      </c>
      <c r="L49" s="293"/>
      <c r="M49" s="499"/>
      <c r="N49" s="500"/>
      <c r="O49" s="499"/>
      <c r="P49" s="500"/>
      <c r="Q49" s="520"/>
      <c r="R49" s="521"/>
    </row>
    <row r="50" spans="1:18" ht="24" customHeight="1">
      <c r="A50" s="505"/>
      <c r="B50" s="506"/>
      <c r="C50" s="506"/>
      <c r="D50" s="506"/>
      <c r="E50" s="507"/>
      <c r="F50" s="293" t="s">
        <v>294</v>
      </c>
      <c r="G50" s="293">
        <v>25</v>
      </c>
      <c r="H50" s="290"/>
      <c r="I50" s="290"/>
      <c r="J50" s="492"/>
      <c r="K50" s="293" t="s">
        <v>294</v>
      </c>
      <c r="L50" s="293">
        <v>21</v>
      </c>
      <c r="M50" s="499">
        <v>26</v>
      </c>
      <c r="N50" s="500"/>
      <c r="O50" s="499">
        <v>31</v>
      </c>
      <c r="P50" s="500"/>
      <c r="Q50" s="485">
        <v>73</v>
      </c>
      <c r="R50" s="485"/>
    </row>
    <row r="51" spans="1:18" ht="24" customHeight="1">
      <c r="A51" s="494"/>
      <c r="B51" s="495"/>
      <c r="C51" s="495"/>
      <c r="D51" s="495"/>
      <c r="E51" s="496"/>
      <c r="F51" s="293" t="s">
        <v>295</v>
      </c>
      <c r="G51" s="293">
        <v>9</v>
      </c>
      <c r="H51" s="294"/>
      <c r="I51" s="294"/>
      <c r="J51" s="492"/>
      <c r="K51" s="293" t="s">
        <v>295</v>
      </c>
      <c r="L51" s="293">
        <v>12</v>
      </c>
      <c r="M51" s="499">
        <v>17</v>
      </c>
      <c r="N51" s="500"/>
      <c r="O51" s="499">
        <v>22</v>
      </c>
      <c r="P51" s="500"/>
      <c r="Q51" s="485">
        <v>73</v>
      </c>
      <c r="R51" s="485"/>
    </row>
    <row r="52" spans="1:18" ht="24" customHeight="1">
      <c r="A52" s="494"/>
      <c r="B52" s="495"/>
      <c r="C52" s="495"/>
      <c r="D52" s="495"/>
      <c r="E52" s="496"/>
      <c r="F52" s="293" t="s">
        <v>296</v>
      </c>
      <c r="G52" s="293">
        <v>5</v>
      </c>
      <c r="H52" s="295"/>
      <c r="I52" s="295"/>
      <c r="J52" s="493"/>
      <c r="K52" s="293" t="s">
        <v>296</v>
      </c>
      <c r="L52" s="293">
        <v>8</v>
      </c>
      <c r="M52" s="499">
        <v>13</v>
      </c>
      <c r="N52" s="500"/>
      <c r="O52" s="499">
        <v>18</v>
      </c>
      <c r="P52" s="500"/>
      <c r="Q52" s="485">
        <v>63</v>
      </c>
      <c r="R52" s="485"/>
    </row>
    <row r="53" spans="1:18" ht="24" customHeight="1">
      <c r="A53" s="494"/>
      <c r="B53" s="495"/>
      <c r="C53" s="495"/>
      <c r="D53" s="495"/>
      <c r="E53" s="496"/>
      <c r="F53" s="298"/>
      <c r="G53" s="298"/>
      <c r="H53" s="280"/>
      <c r="I53" s="280"/>
      <c r="J53" s="501"/>
      <c r="K53" s="481"/>
      <c r="L53" s="482"/>
      <c r="M53" s="479"/>
      <c r="N53" s="479"/>
      <c r="O53" s="479"/>
      <c r="P53" s="479"/>
      <c r="Q53" s="476"/>
      <c r="R53" s="476"/>
    </row>
    <row r="54" spans="1:18" ht="24" customHeight="1">
      <c r="A54" s="494"/>
      <c r="B54" s="495"/>
      <c r="C54" s="495"/>
      <c r="D54" s="495"/>
      <c r="E54" s="496"/>
      <c r="F54" s="298"/>
      <c r="G54" s="298"/>
      <c r="H54" s="280"/>
      <c r="I54" s="280"/>
      <c r="J54" s="480"/>
      <c r="K54" s="481"/>
      <c r="L54" s="482"/>
      <c r="M54" s="479"/>
      <c r="N54" s="479"/>
      <c r="O54" s="479"/>
      <c r="P54" s="479"/>
      <c r="Q54" s="476"/>
      <c r="R54" s="476"/>
    </row>
    <row r="55" spans="1:18" ht="24" customHeight="1">
      <c r="A55" s="497"/>
      <c r="B55" s="498"/>
      <c r="C55" s="498"/>
      <c r="D55" s="498"/>
      <c r="E55" s="498"/>
      <c r="F55" s="297"/>
      <c r="G55" s="297"/>
      <c r="H55" s="297"/>
      <c r="I55" s="297"/>
      <c r="J55" s="480"/>
      <c r="K55" s="481"/>
      <c r="L55" s="482"/>
      <c r="M55" s="479"/>
      <c r="N55" s="479"/>
      <c r="O55" s="479"/>
      <c r="P55" s="479"/>
      <c r="Q55" s="476"/>
      <c r="R55" s="476"/>
    </row>
  </sheetData>
  <mergeCells count="77">
    <mergeCell ref="M40:N40"/>
    <mergeCell ref="M45:N45"/>
    <mergeCell ref="O45:P45"/>
    <mergeCell ref="Q45:R45"/>
    <mergeCell ref="M42:N42"/>
    <mergeCell ref="O42:P42"/>
    <mergeCell ref="Q42:R42"/>
    <mergeCell ref="M44:N44"/>
    <mergeCell ref="O44:P44"/>
    <mergeCell ref="Q44:R44"/>
    <mergeCell ref="M43:N43"/>
    <mergeCell ref="O43:P43"/>
    <mergeCell ref="Q43:R43"/>
    <mergeCell ref="A10:R11"/>
    <mergeCell ref="O46:P46"/>
    <mergeCell ref="Q46:R46"/>
    <mergeCell ref="O47:P47"/>
    <mergeCell ref="Q47:R47"/>
    <mergeCell ref="O39:P39"/>
    <mergeCell ref="Q39:R39"/>
    <mergeCell ref="Q37:R37"/>
    <mergeCell ref="A37:E37"/>
    <mergeCell ref="J37:L37"/>
    <mergeCell ref="O37:P37"/>
    <mergeCell ref="M37:N37"/>
    <mergeCell ref="M38:N38"/>
    <mergeCell ref="O38:P38"/>
    <mergeCell ref="Q38:R38"/>
    <mergeCell ref="A16:R22"/>
    <mergeCell ref="A28:R32"/>
    <mergeCell ref="A24:R24"/>
    <mergeCell ref="A26:R26"/>
    <mergeCell ref="A52:E52"/>
    <mergeCell ref="A53:E53"/>
    <mergeCell ref="O50:P50"/>
    <mergeCell ref="Q50:R50"/>
    <mergeCell ref="O51:P51"/>
    <mergeCell ref="Q51:R51"/>
    <mergeCell ref="O48:P48"/>
    <mergeCell ref="Q48:R48"/>
    <mergeCell ref="O49:P49"/>
    <mergeCell ref="Q49:R49"/>
    <mergeCell ref="O52:P52"/>
    <mergeCell ref="Q52:R52"/>
    <mergeCell ref="O53:P53"/>
    <mergeCell ref="A54:E54"/>
    <mergeCell ref="A55:E55"/>
    <mergeCell ref="M46:N46"/>
    <mergeCell ref="M47:N47"/>
    <mergeCell ref="M48:N48"/>
    <mergeCell ref="A51:E51"/>
    <mergeCell ref="M50:N50"/>
    <mergeCell ref="J54:L54"/>
    <mergeCell ref="M54:N54"/>
    <mergeCell ref="M51:N51"/>
    <mergeCell ref="M49:N49"/>
    <mergeCell ref="M52:N52"/>
    <mergeCell ref="J53:L53"/>
    <mergeCell ref="M53:N53"/>
    <mergeCell ref="A38:E50"/>
    <mergeCell ref="J38:J42"/>
    <mergeCell ref="Q53:R53"/>
    <mergeCell ref="F37:G37"/>
    <mergeCell ref="O54:P54"/>
    <mergeCell ref="Q54:R54"/>
    <mergeCell ref="J55:L55"/>
    <mergeCell ref="M55:N55"/>
    <mergeCell ref="O55:P55"/>
    <mergeCell ref="Q55:R55"/>
    <mergeCell ref="O40:P40"/>
    <mergeCell ref="Q40:R40"/>
    <mergeCell ref="M41:N41"/>
    <mergeCell ref="O41:P41"/>
    <mergeCell ref="Q41:R41"/>
    <mergeCell ref="J43:J47"/>
    <mergeCell ref="J48:J52"/>
    <mergeCell ref="M39:N39"/>
  </mergeCells>
  <phoneticPr fontId="12" type="noConversion"/>
  <pageMargins left="1.24" right="0.18" top="0.87" bottom="0.49" header="0.5" footer="0.5"/>
  <pageSetup paperSize="5" scale="53"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2"/>
  <sheetViews>
    <sheetView topLeftCell="A10" zoomScale="90" zoomScaleNormal="90" zoomScalePageLayoutView="90" workbookViewId="0">
      <selection activeCell="N28" sqref="N28"/>
    </sheetView>
  </sheetViews>
  <sheetFormatPr baseColWidth="10" defaultColWidth="8.875" defaultRowHeight="14" x14ac:dyDescent="0"/>
  <cols>
    <col min="1" max="1" width="7.875" style="106" customWidth="1"/>
    <col min="2" max="2" width="31.5" style="106" customWidth="1"/>
    <col min="3" max="4" width="11.125" style="106" bestFit="1" customWidth="1"/>
    <col min="5" max="5" width="0.875" style="106" customWidth="1"/>
    <col min="6" max="6" width="11.125" style="106" bestFit="1" customWidth="1"/>
    <col min="7" max="8" width="9" style="106" bestFit="1" customWidth="1"/>
    <col min="9" max="9" width="11.125" style="106" bestFit="1" customWidth="1"/>
    <col min="10" max="10" width="8.875" style="106"/>
    <col min="11" max="11" width="9.625" style="259" customWidth="1"/>
    <col min="12" max="16384" width="8.875" style="106"/>
  </cols>
  <sheetData>
    <row r="3" spans="1:9">
      <c r="A3" s="164" t="s">
        <v>127</v>
      </c>
      <c r="B3" s="164" t="s">
        <v>236</v>
      </c>
      <c r="D3" s="106" t="s">
        <v>20</v>
      </c>
    </row>
    <row r="4" spans="1:9">
      <c r="A4" s="164" t="s">
        <v>125</v>
      </c>
      <c r="B4" s="164"/>
      <c r="D4" s="106" t="s">
        <v>20</v>
      </c>
    </row>
    <row r="5" spans="1:9">
      <c r="A5" s="164" t="s">
        <v>214</v>
      </c>
      <c r="B5" s="410" t="s">
        <v>527</v>
      </c>
    </row>
    <row r="6" spans="1:9">
      <c r="A6" s="164" t="s">
        <v>126</v>
      </c>
      <c r="B6" s="164" t="s">
        <v>528</v>
      </c>
    </row>
    <row r="8" spans="1:9">
      <c r="C8" s="126" t="s">
        <v>0</v>
      </c>
      <c r="D8" s="127" t="s">
        <v>1</v>
      </c>
      <c r="E8" s="122"/>
      <c r="F8" s="128" t="s">
        <v>2</v>
      </c>
      <c r="G8" s="126" t="s">
        <v>3</v>
      </c>
      <c r="H8" s="126" t="s">
        <v>4</v>
      </c>
      <c r="I8" s="126" t="s">
        <v>5</v>
      </c>
    </row>
    <row r="9" spans="1:9">
      <c r="C9" s="107"/>
      <c r="D9" s="124"/>
      <c r="E9" s="125"/>
      <c r="F9" s="537" t="s">
        <v>205</v>
      </c>
      <c r="G9" s="537"/>
      <c r="H9" s="537"/>
      <c r="I9" s="538"/>
    </row>
    <row r="10" spans="1:9">
      <c r="A10" s="179" t="s">
        <v>39</v>
      </c>
      <c r="B10" s="108"/>
      <c r="C10" s="137" t="s">
        <v>206</v>
      </c>
      <c r="D10" s="138" t="s">
        <v>207</v>
      </c>
      <c r="E10" s="139"/>
      <c r="F10" s="140" t="s">
        <v>267</v>
      </c>
      <c r="G10" s="140" t="s">
        <v>267</v>
      </c>
      <c r="H10" s="140" t="s">
        <v>267</v>
      </c>
      <c r="I10" s="140" t="s">
        <v>267</v>
      </c>
    </row>
    <row r="11" spans="1:9">
      <c r="A11" s="141" t="s">
        <v>6</v>
      </c>
      <c r="B11" s="109"/>
      <c r="C11" s="137" t="s">
        <v>37</v>
      </c>
      <c r="D11" s="138" t="s">
        <v>22</v>
      </c>
      <c r="E11" s="139"/>
      <c r="F11" s="270" t="s">
        <v>264</v>
      </c>
      <c r="G11" s="145" t="s">
        <v>43</v>
      </c>
      <c r="H11" s="141" t="s">
        <v>24</v>
      </c>
      <c r="I11" s="141" t="s">
        <v>7</v>
      </c>
    </row>
    <row r="12" spans="1:9">
      <c r="A12" s="142" t="s">
        <v>8</v>
      </c>
      <c r="B12" s="123" t="s">
        <v>30</v>
      </c>
      <c r="C12" s="142" t="s">
        <v>38</v>
      </c>
      <c r="D12" s="143" t="s">
        <v>21</v>
      </c>
      <c r="E12" s="144"/>
      <c r="F12" s="123" t="s">
        <v>25</v>
      </c>
      <c r="G12" s="142" t="s">
        <v>263</v>
      </c>
      <c r="H12" s="142" t="s">
        <v>36</v>
      </c>
      <c r="I12" s="142" t="s">
        <v>26</v>
      </c>
    </row>
    <row r="13" spans="1:9">
      <c r="A13" s="110"/>
      <c r="B13" s="111"/>
      <c r="C13" s="111"/>
      <c r="D13" s="111"/>
      <c r="E13" s="111"/>
      <c r="F13" s="111"/>
      <c r="G13" s="111"/>
      <c r="H13" s="111"/>
      <c r="I13" s="111"/>
    </row>
    <row r="14" spans="1:9">
      <c r="A14" s="110"/>
      <c r="B14" s="180" t="s">
        <v>9</v>
      </c>
      <c r="C14" s="113"/>
      <c r="D14" s="113"/>
      <c r="E14" s="111"/>
      <c r="F14" s="113"/>
      <c r="G14" s="113"/>
      <c r="H14" s="113"/>
      <c r="I14" s="113"/>
    </row>
    <row r="15" spans="1:9">
      <c r="A15" s="181">
        <v>111</v>
      </c>
      <c r="B15" s="114" t="s">
        <v>229</v>
      </c>
      <c r="C15" s="115">
        <v>1962526</v>
      </c>
      <c r="D15" s="131">
        <f>'FY17 CURRENT SP'!M60</f>
        <v>2136531.9953260073</v>
      </c>
      <c r="E15" s="120"/>
      <c r="F15" s="131">
        <f>'FY18 PROPOSED SP '!M60</f>
        <v>2172454.9953260073</v>
      </c>
      <c r="G15" s="115">
        <v>0</v>
      </c>
      <c r="H15" s="115">
        <v>0</v>
      </c>
      <c r="I15" s="115">
        <f>SUM(F15:H15)</f>
        <v>2172454.9953260073</v>
      </c>
    </row>
    <row r="16" spans="1:9">
      <c r="A16" s="112">
        <v>111</v>
      </c>
      <c r="B16" s="163" t="s">
        <v>230</v>
      </c>
      <c r="C16" s="115">
        <v>0</v>
      </c>
      <c r="D16" s="131">
        <v>0</v>
      </c>
      <c r="E16" s="120"/>
      <c r="F16" s="131">
        <v>0</v>
      </c>
      <c r="G16" s="115">
        <v>0</v>
      </c>
      <c r="H16" s="115">
        <v>0</v>
      </c>
      <c r="I16" s="115">
        <f t="shared" ref="I16:I21" si="0">SUM(F16:H16)</f>
        <v>0</v>
      </c>
    </row>
    <row r="17" spans="1:9">
      <c r="A17" s="112">
        <v>111</v>
      </c>
      <c r="B17" s="163" t="s">
        <v>231</v>
      </c>
      <c r="C17" s="115">
        <v>0</v>
      </c>
      <c r="D17" s="131">
        <v>6536</v>
      </c>
      <c r="E17" s="120"/>
      <c r="F17" s="131">
        <f>'FY18 TEACHER RECLASS'!R5</f>
        <v>0</v>
      </c>
      <c r="G17" s="115">
        <v>0</v>
      </c>
      <c r="H17" s="115">
        <v>0</v>
      </c>
      <c r="I17" s="115">
        <f t="shared" si="0"/>
        <v>0</v>
      </c>
    </row>
    <row r="18" spans="1:9">
      <c r="A18" s="112">
        <v>112</v>
      </c>
      <c r="B18" s="163" t="s">
        <v>232</v>
      </c>
      <c r="C18" s="115">
        <v>0</v>
      </c>
      <c r="D18" s="131">
        <v>0</v>
      </c>
      <c r="E18" s="120"/>
      <c r="F18" s="131">
        <v>0</v>
      </c>
      <c r="G18" s="115">
        <v>0</v>
      </c>
      <c r="H18" s="115">
        <v>0</v>
      </c>
      <c r="I18" s="115">
        <f t="shared" si="0"/>
        <v>0</v>
      </c>
    </row>
    <row r="19" spans="1:9">
      <c r="A19" s="112">
        <v>111</v>
      </c>
      <c r="B19" s="163" t="s">
        <v>233</v>
      </c>
      <c r="C19" s="115">
        <v>37552</v>
      </c>
      <c r="D19" s="131">
        <v>38554</v>
      </c>
      <c r="E19" s="120"/>
      <c r="F19" s="131">
        <f>'FY18 PROPOSED SUBS'!V18</f>
        <v>52670.373599999999</v>
      </c>
      <c r="G19" s="115">
        <v>0</v>
      </c>
      <c r="H19" s="115">
        <v>0</v>
      </c>
      <c r="I19" s="115">
        <f t="shared" si="0"/>
        <v>52670.373599999999</v>
      </c>
    </row>
    <row r="20" spans="1:9">
      <c r="A20" s="112">
        <v>111</v>
      </c>
      <c r="B20" s="163" t="s">
        <v>234</v>
      </c>
      <c r="C20" s="115">
        <v>0</v>
      </c>
      <c r="D20" s="131">
        <v>0</v>
      </c>
      <c r="E20" s="120"/>
      <c r="F20" s="131">
        <v>0</v>
      </c>
      <c r="G20" s="115">
        <v>0</v>
      </c>
      <c r="H20" s="115">
        <v>0</v>
      </c>
      <c r="I20" s="115">
        <f t="shared" si="0"/>
        <v>0</v>
      </c>
    </row>
    <row r="21" spans="1:9">
      <c r="A21" s="112">
        <v>113</v>
      </c>
      <c r="B21" s="163" t="s">
        <v>235</v>
      </c>
      <c r="C21" s="115">
        <v>686746</v>
      </c>
      <c r="D21" s="131">
        <f>'FY17 CURRENT SP'!U60</f>
        <v>734936.4138510857</v>
      </c>
      <c r="E21" s="120"/>
      <c r="F21" s="131">
        <f>'FY18 PROPOSED SP '!U60</f>
        <v>892692.34160434594</v>
      </c>
      <c r="G21" s="115">
        <v>0</v>
      </c>
      <c r="H21" s="115">
        <v>0</v>
      </c>
      <c r="I21" s="115">
        <f t="shared" si="0"/>
        <v>892692.34160434594</v>
      </c>
    </row>
    <row r="22" spans="1:9">
      <c r="A22" s="110"/>
      <c r="B22" s="126" t="s">
        <v>10</v>
      </c>
      <c r="C22" s="129">
        <f>SUM(C15:C21)</f>
        <v>2686824</v>
      </c>
      <c r="D22" s="129">
        <f>SUM(D15:D21)</f>
        <v>2916558.4091770928</v>
      </c>
      <c r="E22" s="133"/>
      <c r="F22" s="129">
        <f>SUM(F15:F21)</f>
        <v>3117817.7105303532</v>
      </c>
      <c r="G22" s="130">
        <v>0</v>
      </c>
      <c r="H22" s="130">
        <v>0</v>
      </c>
      <c r="I22" s="130">
        <f>SUM(I15:I21)</f>
        <v>3117817.7105303532</v>
      </c>
    </row>
    <row r="23" spans="1:9">
      <c r="A23" s="110"/>
      <c r="B23" s="111"/>
      <c r="C23" s="119"/>
      <c r="D23" s="119"/>
      <c r="E23" s="119"/>
      <c r="F23" s="119"/>
      <c r="G23" s="119"/>
      <c r="H23" s="119"/>
      <c r="I23" s="119"/>
    </row>
    <row r="24" spans="1:9">
      <c r="A24" s="110"/>
      <c r="B24" s="126" t="s">
        <v>11</v>
      </c>
      <c r="C24" s="119"/>
      <c r="D24" s="119"/>
      <c r="E24" s="119"/>
      <c r="F24" s="119"/>
      <c r="G24" s="119"/>
      <c r="H24" s="119"/>
      <c r="I24" s="119"/>
    </row>
    <row r="25" spans="1:9">
      <c r="A25" s="112">
        <v>220</v>
      </c>
      <c r="B25" s="165" t="s">
        <v>237</v>
      </c>
      <c r="C25" s="117">
        <v>0</v>
      </c>
      <c r="D25" s="117">
        <v>0</v>
      </c>
      <c r="E25" s="120"/>
      <c r="F25" s="117">
        <v>0</v>
      </c>
      <c r="G25" s="117">
        <v>0</v>
      </c>
      <c r="H25" s="117">
        <v>0</v>
      </c>
      <c r="I25" s="117">
        <f>SUM(F25:H25)</f>
        <v>0</v>
      </c>
    </row>
    <row r="26" spans="1:9">
      <c r="A26" s="112"/>
      <c r="B26" s="116"/>
      <c r="C26" s="117"/>
      <c r="D26" s="117"/>
      <c r="E26" s="132"/>
      <c r="F26" s="117"/>
      <c r="G26" s="117"/>
      <c r="H26" s="117"/>
      <c r="I26" s="117"/>
    </row>
    <row r="27" spans="1:9">
      <c r="A27" s="112">
        <v>230</v>
      </c>
      <c r="B27" s="116" t="s">
        <v>12</v>
      </c>
      <c r="C27" s="117">
        <v>112175</v>
      </c>
      <c r="D27" s="117">
        <v>104009</v>
      </c>
      <c r="E27" s="120"/>
      <c r="F27" s="117">
        <f>'FY18 BBMR96A '!E19</f>
        <v>104009</v>
      </c>
      <c r="G27" s="117">
        <v>0</v>
      </c>
      <c r="H27" s="117">
        <v>0</v>
      </c>
      <c r="I27" s="117">
        <f>SUM(F27:H27)</f>
        <v>104009</v>
      </c>
    </row>
    <row r="28" spans="1:9">
      <c r="A28" s="112"/>
      <c r="B28" s="116"/>
      <c r="C28" s="117"/>
      <c r="D28" s="117"/>
      <c r="E28" s="132"/>
      <c r="F28" s="117"/>
      <c r="G28" s="117"/>
      <c r="H28" s="117"/>
      <c r="I28" s="117"/>
    </row>
    <row r="29" spans="1:9">
      <c r="A29" s="112">
        <v>233</v>
      </c>
      <c r="B29" s="116" t="s">
        <v>33</v>
      </c>
      <c r="C29" s="117">
        <v>0</v>
      </c>
      <c r="D29" s="117">
        <v>0</v>
      </c>
      <c r="E29" s="120"/>
      <c r="F29" s="117">
        <v>0</v>
      </c>
      <c r="G29" s="117">
        <v>0</v>
      </c>
      <c r="H29" s="117">
        <v>0</v>
      </c>
      <c r="I29" s="117">
        <f>SUM(F29:H29)</f>
        <v>0</v>
      </c>
    </row>
    <row r="30" spans="1:9">
      <c r="A30" s="112"/>
      <c r="B30" s="116"/>
      <c r="C30" s="117"/>
      <c r="D30" s="117"/>
      <c r="E30" s="132"/>
      <c r="F30" s="117"/>
      <c r="G30" s="117"/>
      <c r="H30" s="117"/>
      <c r="I30" s="117"/>
    </row>
    <row r="31" spans="1:9">
      <c r="A31" s="112">
        <v>240</v>
      </c>
      <c r="B31" s="116" t="s">
        <v>31</v>
      </c>
      <c r="C31" s="117">
        <v>15000</v>
      </c>
      <c r="D31" s="117">
        <v>15000</v>
      </c>
      <c r="E31" s="120"/>
      <c r="F31" s="117">
        <f>'FY18 BBMR96A '!E37</f>
        <v>33283.25</v>
      </c>
      <c r="G31" s="117">
        <v>0</v>
      </c>
      <c r="H31" s="117">
        <v>0</v>
      </c>
      <c r="I31" s="117">
        <f>SUM(F31:H31)</f>
        <v>33283.25</v>
      </c>
    </row>
    <row r="32" spans="1:9">
      <c r="A32" s="112"/>
      <c r="B32" s="116"/>
      <c r="C32" s="117"/>
      <c r="D32" s="117"/>
      <c r="E32" s="132"/>
      <c r="F32" s="117"/>
      <c r="G32" s="117"/>
      <c r="H32" s="117"/>
      <c r="I32" s="117"/>
    </row>
    <row r="33" spans="1:9">
      <c r="A33" s="112">
        <v>250</v>
      </c>
      <c r="B33" s="116" t="s">
        <v>27</v>
      </c>
      <c r="C33" s="117">
        <v>13527</v>
      </c>
      <c r="D33" s="117">
        <v>14466</v>
      </c>
      <c r="E33" s="120"/>
      <c r="F33" s="117">
        <f>'FY18 BBMR96A '!E56</f>
        <v>34424.18</v>
      </c>
      <c r="G33" s="117">
        <v>0</v>
      </c>
      <c r="H33" s="117">
        <v>0</v>
      </c>
      <c r="I33" s="117">
        <f>SUM(F33:H33)</f>
        <v>34424.18</v>
      </c>
    </row>
    <row r="34" spans="1:9">
      <c r="A34" s="112"/>
      <c r="B34" s="116"/>
      <c r="C34" s="117"/>
      <c r="D34" s="117"/>
      <c r="E34" s="132"/>
      <c r="F34" s="117"/>
      <c r="G34" s="117"/>
      <c r="H34" s="117"/>
      <c r="I34" s="117"/>
    </row>
    <row r="35" spans="1:9">
      <c r="A35" s="112">
        <v>270</v>
      </c>
      <c r="B35" s="116" t="s">
        <v>40</v>
      </c>
      <c r="C35" s="117">
        <v>0</v>
      </c>
      <c r="D35" s="117">
        <v>0</v>
      </c>
      <c r="E35" s="132"/>
      <c r="F35" s="117">
        <v>0</v>
      </c>
      <c r="G35" s="117">
        <v>0</v>
      </c>
      <c r="H35" s="117">
        <v>0</v>
      </c>
      <c r="I35" s="117">
        <f>SUM(F35:H35)</f>
        <v>0</v>
      </c>
    </row>
    <row r="36" spans="1:9">
      <c r="A36" s="112"/>
      <c r="B36" s="116"/>
      <c r="C36" s="117"/>
      <c r="D36" s="117"/>
      <c r="E36" s="132"/>
      <c r="F36" s="117"/>
      <c r="G36" s="117"/>
      <c r="H36" s="117"/>
      <c r="I36" s="117"/>
    </row>
    <row r="37" spans="1:9">
      <c r="A37" s="112">
        <v>271</v>
      </c>
      <c r="B37" s="116" t="s">
        <v>41</v>
      </c>
      <c r="C37" s="117">
        <v>0</v>
      </c>
      <c r="D37" s="117">
        <v>0</v>
      </c>
      <c r="E37" s="132"/>
      <c r="F37" s="117">
        <v>0</v>
      </c>
      <c r="G37" s="117">
        <v>0</v>
      </c>
      <c r="H37" s="117">
        <v>0</v>
      </c>
      <c r="I37" s="117">
        <f>SUM(F37:H37)</f>
        <v>0</v>
      </c>
    </row>
    <row r="38" spans="1:9">
      <c r="A38" s="112"/>
      <c r="B38" s="116"/>
      <c r="C38" s="117"/>
      <c r="D38" s="117"/>
      <c r="E38" s="132"/>
      <c r="F38" s="117"/>
      <c r="G38" s="117"/>
      <c r="H38" s="117"/>
      <c r="I38" s="117"/>
    </row>
    <row r="39" spans="1:9">
      <c r="A39" s="112">
        <v>280</v>
      </c>
      <c r="B39" s="116" t="s">
        <v>34</v>
      </c>
      <c r="C39" s="117">
        <v>0</v>
      </c>
      <c r="D39" s="117">
        <v>0</v>
      </c>
      <c r="E39" s="132"/>
      <c r="F39" s="117">
        <v>0</v>
      </c>
      <c r="G39" s="117">
        <v>0</v>
      </c>
      <c r="H39" s="117">
        <v>0</v>
      </c>
      <c r="I39" s="117">
        <f>SUM(F39:H39)</f>
        <v>0</v>
      </c>
    </row>
    <row r="40" spans="1:9">
      <c r="A40" s="112"/>
      <c r="B40" s="116"/>
      <c r="C40" s="117"/>
      <c r="D40" s="117"/>
      <c r="E40" s="132"/>
      <c r="F40" s="117"/>
      <c r="G40" s="117"/>
      <c r="H40" s="117"/>
      <c r="I40" s="117"/>
    </row>
    <row r="41" spans="1:9">
      <c r="A41" s="112">
        <v>290</v>
      </c>
      <c r="B41" s="116" t="s">
        <v>32</v>
      </c>
      <c r="C41" s="117">
        <v>0</v>
      </c>
      <c r="D41" s="117">
        <v>0</v>
      </c>
      <c r="E41" s="132"/>
      <c r="F41" s="117">
        <f>'FY18 BBMR96A '!E64</f>
        <v>5163.63</v>
      </c>
      <c r="G41" s="117">
        <v>0</v>
      </c>
      <c r="H41" s="117">
        <v>0</v>
      </c>
      <c r="I41" s="117">
        <f>SUM(F41:H41)</f>
        <v>5163.63</v>
      </c>
    </row>
    <row r="42" spans="1:9">
      <c r="A42" s="112"/>
      <c r="B42" s="116"/>
      <c r="C42" s="117" t="s">
        <v>20</v>
      </c>
      <c r="D42" s="117" t="s">
        <v>20</v>
      </c>
      <c r="E42" s="132"/>
      <c r="F42" s="117" t="s">
        <v>20</v>
      </c>
      <c r="G42" s="117" t="s">
        <v>20</v>
      </c>
      <c r="H42" s="117" t="s">
        <v>20</v>
      </c>
      <c r="I42" s="117"/>
    </row>
    <row r="43" spans="1:9">
      <c r="A43" s="110"/>
      <c r="B43" s="126" t="s">
        <v>13</v>
      </c>
      <c r="C43" s="130">
        <f>SUM(C25:C42)</f>
        <v>140702</v>
      </c>
      <c r="D43" s="130">
        <f>SUM(D25:D42)</f>
        <v>133475</v>
      </c>
      <c r="E43" s="133"/>
      <c r="F43" s="130">
        <f>SUM(F25:F42)</f>
        <v>176880.06</v>
      </c>
      <c r="G43" s="130">
        <f>SUM(G25:G42)</f>
        <v>0</v>
      </c>
      <c r="H43" s="130">
        <f>SUM(H25:H42)</f>
        <v>0</v>
      </c>
      <c r="I43" s="130">
        <f>SUM(I25:I42)</f>
        <v>176880.06</v>
      </c>
    </row>
    <row r="44" spans="1:9">
      <c r="A44" s="110"/>
      <c r="B44" s="111"/>
      <c r="C44" s="119"/>
      <c r="D44" s="119"/>
      <c r="E44" s="119"/>
      <c r="F44" s="119"/>
      <c r="G44" s="119"/>
      <c r="H44" s="119"/>
      <c r="I44" s="119"/>
    </row>
    <row r="45" spans="1:9">
      <c r="A45" s="110"/>
      <c r="B45" s="134" t="s">
        <v>14</v>
      </c>
      <c r="C45" s="119"/>
      <c r="D45" s="119"/>
      <c r="E45" s="119"/>
      <c r="F45" s="119"/>
      <c r="G45" s="119"/>
      <c r="H45" s="119"/>
      <c r="I45" s="119"/>
    </row>
    <row r="46" spans="1:9">
      <c r="A46" s="112">
        <v>361</v>
      </c>
      <c r="B46" s="163" t="s">
        <v>238</v>
      </c>
      <c r="C46" s="117">
        <v>139436</v>
      </c>
      <c r="D46" s="117">
        <v>141388</v>
      </c>
      <c r="E46" s="120"/>
      <c r="F46" s="117">
        <v>141388</v>
      </c>
      <c r="G46" s="117">
        <v>0</v>
      </c>
      <c r="H46" s="117">
        <v>0</v>
      </c>
      <c r="I46" s="117">
        <f>SUM(F46:H46)</f>
        <v>141388</v>
      </c>
    </row>
    <row r="47" spans="1:9">
      <c r="A47" s="112">
        <v>362</v>
      </c>
      <c r="B47" s="163" t="s">
        <v>239</v>
      </c>
      <c r="C47" s="117">
        <v>60488</v>
      </c>
      <c r="D47" s="117">
        <v>65388</v>
      </c>
      <c r="E47" s="120"/>
      <c r="F47" s="117">
        <v>65388</v>
      </c>
      <c r="G47" s="117">
        <v>0</v>
      </c>
      <c r="H47" s="117">
        <v>0</v>
      </c>
      <c r="I47" s="117">
        <f t="shared" ref="I47:I48" si="1">SUM(F47:H47)</f>
        <v>65388</v>
      </c>
    </row>
    <row r="48" spans="1:9">
      <c r="A48" s="112">
        <v>363</v>
      </c>
      <c r="B48" s="166" t="s">
        <v>240</v>
      </c>
      <c r="C48" s="117">
        <v>5939</v>
      </c>
      <c r="D48" s="117">
        <v>4573</v>
      </c>
      <c r="E48" s="120"/>
      <c r="F48" s="117">
        <v>4573</v>
      </c>
      <c r="G48" s="117">
        <v>0</v>
      </c>
      <c r="H48" s="117">
        <v>0</v>
      </c>
      <c r="I48" s="117">
        <f t="shared" si="1"/>
        <v>4573</v>
      </c>
    </row>
    <row r="49" spans="1:9">
      <c r="A49" s="110"/>
      <c r="B49" s="126" t="s">
        <v>15</v>
      </c>
      <c r="C49" s="130">
        <f>SUM(C46:C48)</f>
        <v>205863</v>
      </c>
      <c r="D49" s="130">
        <f>SUM(D46:D48)</f>
        <v>211349</v>
      </c>
      <c r="E49" s="133"/>
      <c r="F49" s="130">
        <f>SUM(F46:F48)</f>
        <v>211349</v>
      </c>
      <c r="G49" s="130">
        <f>SUM(G46:G48)</f>
        <v>0</v>
      </c>
      <c r="H49" s="130">
        <f>SUM(H46:H48)</f>
        <v>0</v>
      </c>
      <c r="I49" s="130">
        <f>SUM(I46:I48)</f>
        <v>211349</v>
      </c>
    </row>
    <row r="50" spans="1:9">
      <c r="A50" s="110"/>
      <c r="B50" s="111"/>
      <c r="C50" s="119"/>
      <c r="D50" s="119"/>
      <c r="E50" s="119"/>
      <c r="F50" s="119"/>
      <c r="G50" s="119"/>
      <c r="H50" s="119"/>
      <c r="I50" s="119"/>
    </row>
    <row r="51" spans="1:9">
      <c r="A51" s="112">
        <v>450</v>
      </c>
      <c r="B51" s="126" t="s">
        <v>16</v>
      </c>
      <c r="C51" s="135">
        <v>0</v>
      </c>
      <c r="D51" s="135">
        <v>0</v>
      </c>
      <c r="E51" s="117"/>
      <c r="F51" s="130">
        <f>'FY18 BBMR96A '!E74</f>
        <v>3000000</v>
      </c>
      <c r="G51" s="130">
        <v>0</v>
      </c>
      <c r="H51" s="130">
        <v>0</v>
      </c>
      <c r="I51" s="130">
        <f>SUM(F51:H51)</f>
        <v>3000000</v>
      </c>
    </row>
    <row r="52" spans="1:9">
      <c r="A52" s="110"/>
      <c r="B52" s="111"/>
      <c r="C52" s="119"/>
      <c r="D52" s="119"/>
      <c r="E52" s="119"/>
      <c r="F52" s="119"/>
      <c r="G52" s="119"/>
      <c r="H52" s="119"/>
      <c r="I52" s="119"/>
    </row>
    <row r="53" spans="1:9">
      <c r="A53" s="112"/>
      <c r="B53" s="126" t="s">
        <v>28</v>
      </c>
      <c r="C53" s="130">
        <f>+C51+C49+C43+C22</f>
        <v>3033389</v>
      </c>
      <c r="D53" s="130">
        <f>+D51+D49+D43+D22</f>
        <v>3261382.4091770928</v>
      </c>
      <c r="E53" s="118"/>
      <c r="F53" s="130">
        <f t="shared" ref="F53:I53" si="2">+F51+F49+F43+F22</f>
        <v>6506046.7705303533</v>
      </c>
      <c r="G53" s="130">
        <f t="shared" si="2"/>
        <v>0</v>
      </c>
      <c r="H53" s="130">
        <f t="shared" si="2"/>
        <v>0</v>
      </c>
      <c r="I53" s="130">
        <f t="shared" si="2"/>
        <v>6506046.7705303533</v>
      </c>
    </row>
    <row r="54" spans="1:9">
      <c r="A54" s="121"/>
      <c r="B54" s="136" t="s">
        <v>35</v>
      </c>
    </row>
    <row r="55" spans="1:9">
      <c r="A55" s="121"/>
    </row>
    <row r="56" spans="1:9">
      <c r="A56" s="121"/>
      <c r="B56" s="134" t="s">
        <v>29</v>
      </c>
    </row>
    <row r="57" spans="1:9">
      <c r="A57" s="121"/>
      <c r="B57" s="116" t="s">
        <v>17</v>
      </c>
      <c r="C57" s="117">
        <v>0</v>
      </c>
      <c r="D57" s="117">
        <v>0</v>
      </c>
      <c r="E57" s="120"/>
      <c r="F57" s="117">
        <v>0</v>
      </c>
      <c r="G57" s="117">
        <v>0</v>
      </c>
      <c r="H57" s="117">
        <v>0</v>
      </c>
      <c r="I57" s="117">
        <f>SUM(F57:H57)</f>
        <v>0</v>
      </c>
    </row>
    <row r="58" spans="1:9">
      <c r="A58" s="121"/>
      <c r="B58" s="116" t="s">
        <v>18</v>
      </c>
      <c r="C58" s="117">
        <v>44</v>
      </c>
      <c r="D58" s="117">
        <f>'FY17 CURRENT SP'!A60</f>
        <v>45</v>
      </c>
      <c r="E58" s="132"/>
      <c r="F58" s="117">
        <f>'FY18 PROPOSED SP '!A60</f>
        <v>45</v>
      </c>
      <c r="G58" s="117">
        <v>0</v>
      </c>
      <c r="H58" s="117">
        <v>0</v>
      </c>
      <c r="I58" s="117">
        <f>SUM(F58:H58)</f>
        <v>45</v>
      </c>
    </row>
    <row r="59" spans="1:9">
      <c r="B59" s="126" t="s">
        <v>19</v>
      </c>
      <c r="C59" s="130">
        <f>SUM(C57:C58)</f>
        <v>44</v>
      </c>
      <c r="D59" s="130">
        <f>SUM(D57:D58)</f>
        <v>45</v>
      </c>
      <c r="E59" s="115"/>
      <c r="F59" s="130">
        <f t="shared" ref="F59:I59" si="3">SUM(F57:F58)</f>
        <v>45</v>
      </c>
      <c r="G59" s="130">
        <f t="shared" si="3"/>
        <v>0</v>
      </c>
      <c r="H59" s="130">
        <f t="shared" si="3"/>
        <v>0</v>
      </c>
      <c r="I59" s="130">
        <f t="shared" si="3"/>
        <v>45</v>
      </c>
    </row>
    <row r="60" spans="1:9">
      <c r="B60" s="167" t="s">
        <v>241</v>
      </c>
      <c r="C60" s="155"/>
      <c r="D60" s="155"/>
      <c r="F60" s="155"/>
    </row>
    <row r="62" spans="1:9">
      <c r="B62" s="153"/>
    </row>
  </sheetData>
  <mergeCells count="1">
    <mergeCell ref="F9:I9"/>
  </mergeCells>
  <phoneticPr fontId="12" type="noConversion"/>
  <pageMargins left="0.7" right="0.7" top="1.65" bottom="0.75" header="1.03" footer="0.3"/>
  <pageSetup paperSize="5" scale="70" orientation="portrait" horizontalDpi="1200" verticalDpi="1200"/>
  <headerFooter>
    <oddHeader>&amp;C&amp;"-,Regular"Government of Guam
Fiscal Year 2018 
Budget Digest&amp;R&amp;"-,Regular"[BBMR BD-1]</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J75"/>
  <sheetViews>
    <sheetView showOutlineSymbols="0" topLeftCell="A64" zoomScale="90" zoomScaleNormal="90" zoomScalePageLayoutView="90" workbookViewId="0">
      <selection activeCell="B55" sqref="B55"/>
    </sheetView>
  </sheetViews>
  <sheetFormatPr baseColWidth="10" defaultColWidth="9.625" defaultRowHeight="15" x14ac:dyDescent="0"/>
  <cols>
    <col min="1" max="1" width="0.625" style="33" customWidth="1"/>
    <col min="2" max="2" width="44.375" style="33" customWidth="1"/>
    <col min="3" max="3" width="9" style="34" customWidth="1"/>
    <col min="4" max="4" width="13.625" style="35" customWidth="1"/>
    <col min="5" max="5" width="15.625" style="88" customWidth="1"/>
    <col min="6" max="6" width="11.5" style="33" customWidth="1"/>
    <col min="7" max="7" width="16.875" style="33" customWidth="1"/>
    <col min="8" max="8" width="6.5" style="33" customWidth="1"/>
    <col min="9" max="9" width="17.125" style="40" customWidth="1"/>
    <col min="10" max="16384" width="9.625" style="33"/>
  </cols>
  <sheetData>
    <row r="1" spans="2:9" s="32" customFormat="1">
      <c r="B1" s="33"/>
      <c r="C1" s="34"/>
      <c r="D1" s="35"/>
      <c r="E1" s="88"/>
      <c r="F1" s="33"/>
      <c r="G1" s="29" t="s">
        <v>109</v>
      </c>
      <c r="H1" s="33"/>
      <c r="I1" s="36"/>
    </row>
    <row r="2" spans="2:9" s="32" customFormat="1">
      <c r="B2" s="33"/>
      <c r="C2" s="34"/>
      <c r="D2" s="35"/>
      <c r="E2" s="88"/>
      <c r="F2" s="33"/>
      <c r="G2" s="29"/>
      <c r="H2" s="33"/>
      <c r="I2" s="36"/>
    </row>
    <row r="3" spans="2:9" s="32" customFormat="1">
      <c r="B3" s="168" t="s">
        <v>242</v>
      </c>
      <c r="C3" s="34"/>
      <c r="D3" s="35"/>
      <c r="E3" s="88"/>
      <c r="F3" s="33"/>
      <c r="G3" s="29"/>
      <c r="H3" s="33"/>
      <c r="I3" s="36"/>
    </row>
    <row r="4" spans="2:9" s="32" customFormat="1">
      <c r="B4" s="168" t="s">
        <v>125</v>
      </c>
      <c r="C4" s="249"/>
      <c r="D4" s="249"/>
      <c r="E4" s="249"/>
      <c r="F4" s="250"/>
      <c r="G4" s="268"/>
      <c r="H4" s="250"/>
      <c r="I4" s="269"/>
    </row>
    <row r="5" spans="2:9" s="32" customFormat="1">
      <c r="B5" s="164" t="s">
        <v>529</v>
      </c>
      <c r="C5" s="34"/>
      <c r="D5" s="35"/>
      <c r="E5" s="88"/>
      <c r="F5" s="33"/>
      <c r="G5" s="29"/>
      <c r="H5" s="33"/>
      <c r="I5" s="36"/>
    </row>
    <row r="6" spans="2:9" s="32" customFormat="1">
      <c r="B6" s="168" t="s">
        <v>530</v>
      </c>
      <c r="C6" s="34"/>
      <c r="D6" s="35"/>
      <c r="E6" s="88"/>
      <c r="F6" s="33"/>
      <c r="G6" s="29"/>
      <c r="H6" s="33"/>
      <c r="I6" s="36"/>
    </row>
    <row r="8" spans="2:9" s="32" customFormat="1">
      <c r="B8" s="30" t="s">
        <v>110</v>
      </c>
      <c r="C8" s="37"/>
      <c r="D8" s="38"/>
      <c r="E8" s="88"/>
      <c r="F8" s="39"/>
      <c r="G8" s="39"/>
      <c r="H8" s="33"/>
      <c r="I8" s="36"/>
    </row>
    <row r="9" spans="2:9" ht="16" thickBot="1"/>
    <row r="10" spans="2:9" s="32" customFormat="1" ht="16" thickBot="1">
      <c r="B10" s="33"/>
      <c r="C10" s="34"/>
      <c r="D10" s="85" t="s">
        <v>111</v>
      </c>
      <c r="E10" s="236" t="s">
        <v>272</v>
      </c>
      <c r="F10" s="237" t="s">
        <v>207</v>
      </c>
      <c r="G10" s="238" t="s">
        <v>254</v>
      </c>
      <c r="H10" s="41"/>
      <c r="I10" s="36"/>
    </row>
    <row r="11" spans="2:9" s="32" customFormat="1" ht="16" thickBot="1">
      <c r="B11" s="83" t="s">
        <v>112</v>
      </c>
      <c r="C11" s="84" t="s">
        <v>106</v>
      </c>
      <c r="D11" s="86" t="s">
        <v>113</v>
      </c>
      <c r="E11" s="258" t="s">
        <v>273</v>
      </c>
      <c r="F11" s="239" t="s">
        <v>22</v>
      </c>
      <c r="G11" s="240" t="s">
        <v>255</v>
      </c>
      <c r="H11" s="41"/>
      <c r="I11" s="36"/>
    </row>
    <row r="12" spans="2:9" s="32" customFormat="1" ht="16" thickBot="1">
      <c r="B12" s="231" t="s">
        <v>248</v>
      </c>
      <c r="C12" s="176">
        <v>1</v>
      </c>
      <c r="D12" s="177">
        <v>0</v>
      </c>
      <c r="E12" s="96">
        <f t="shared" ref="E12" si="0">C12*D12</f>
        <v>0</v>
      </c>
      <c r="F12" s="87">
        <v>0</v>
      </c>
      <c r="G12" s="246">
        <f>+E12-F12</f>
        <v>0</v>
      </c>
      <c r="H12" s="41"/>
      <c r="I12" s="36"/>
    </row>
    <row r="13" spans="2:9" s="32" customFormat="1" ht="16" thickBot="1">
      <c r="B13" s="93" t="s">
        <v>249</v>
      </c>
      <c r="C13" s="94">
        <v>1</v>
      </c>
      <c r="D13" s="95">
        <v>0</v>
      </c>
      <c r="E13" s="87">
        <v>435</v>
      </c>
      <c r="F13" s="87">
        <v>435</v>
      </c>
      <c r="G13" s="246">
        <f t="shared" ref="G13:G18" si="1">+E13-F13</f>
        <v>0</v>
      </c>
      <c r="H13" s="41"/>
      <c r="I13" s="36"/>
    </row>
    <row r="14" spans="2:9" s="32" customFormat="1" ht="16" thickBot="1">
      <c r="B14" s="175" t="s">
        <v>250</v>
      </c>
      <c r="C14" s="176">
        <v>1</v>
      </c>
      <c r="D14" s="177">
        <v>0</v>
      </c>
      <c r="E14" s="87">
        <v>72600</v>
      </c>
      <c r="F14" s="87">
        <v>72600</v>
      </c>
      <c r="G14" s="246">
        <f t="shared" si="1"/>
        <v>0</v>
      </c>
      <c r="H14" s="41"/>
      <c r="I14" s="36"/>
    </row>
    <row r="15" spans="2:9" s="32" customFormat="1" ht="16" thickBot="1">
      <c r="B15" s="175" t="s">
        <v>251</v>
      </c>
      <c r="C15" s="176">
        <v>1</v>
      </c>
      <c r="D15" s="177">
        <v>0</v>
      </c>
      <c r="E15" s="87">
        <v>7013</v>
      </c>
      <c r="F15" s="87">
        <v>7013</v>
      </c>
      <c r="G15" s="246">
        <f t="shared" si="1"/>
        <v>0</v>
      </c>
      <c r="H15" s="41"/>
      <c r="I15" s="36"/>
    </row>
    <row r="16" spans="2:9" s="32" customFormat="1" ht="16" thickBot="1">
      <c r="B16" s="232" t="s">
        <v>243</v>
      </c>
      <c r="C16" s="233">
        <v>1</v>
      </c>
      <c r="D16" s="234">
        <v>0</v>
      </c>
      <c r="E16" s="87">
        <v>242</v>
      </c>
      <c r="F16" s="87">
        <v>242</v>
      </c>
      <c r="G16" s="246">
        <f t="shared" si="1"/>
        <v>0</v>
      </c>
      <c r="H16" s="41"/>
      <c r="I16" s="36"/>
    </row>
    <row r="17" spans="2:9" s="32" customFormat="1" ht="16" thickBot="1">
      <c r="B17" s="175" t="s">
        <v>252</v>
      </c>
      <c r="C17" s="176">
        <v>1</v>
      </c>
      <c r="D17" s="177">
        <v>0</v>
      </c>
      <c r="E17" s="87">
        <v>10609</v>
      </c>
      <c r="F17" s="87">
        <v>10609</v>
      </c>
      <c r="G17" s="246">
        <f t="shared" si="1"/>
        <v>0</v>
      </c>
      <c r="H17" s="41"/>
      <c r="I17" s="36"/>
    </row>
    <row r="18" spans="2:9" s="32" customFormat="1" ht="16" thickBot="1">
      <c r="B18" s="173" t="s">
        <v>253</v>
      </c>
      <c r="C18" s="170">
        <v>1</v>
      </c>
      <c r="D18" s="171">
        <v>0</v>
      </c>
      <c r="E18" s="87">
        <v>13110</v>
      </c>
      <c r="F18" s="87">
        <v>13110</v>
      </c>
      <c r="G18" s="246">
        <f t="shared" si="1"/>
        <v>0</v>
      </c>
      <c r="H18" s="41"/>
      <c r="I18" s="36"/>
    </row>
    <row r="19" spans="2:9" s="32" customFormat="1" ht="16" thickBot="1">
      <c r="B19" s="31" t="s">
        <v>114</v>
      </c>
      <c r="C19" s="42"/>
      <c r="D19" s="43"/>
      <c r="E19" s="229">
        <f>SUM(E12:E18)</f>
        <v>104009</v>
      </c>
      <c r="F19" s="41"/>
      <c r="G19" s="41"/>
      <c r="H19" s="33"/>
      <c r="I19" s="36"/>
    </row>
    <row r="20" spans="2:9" s="32" customFormat="1">
      <c r="B20" s="33"/>
      <c r="C20" s="34"/>
      <c r="D20" s="35"/>
      <c r="E20" s="89"/>
      <c r="F20" s="33"/>
      <c r="G20" s="33"/>
      <c r="H20" s="33"/>
      <c r="I20" s="36"/>
    </row>
    <row r="21" spans="2:9" s="32" customFormat="1">
      <c r="B21" s="30" t="s">
        <v>115</v>
      </c>
      <c r="C21" s="37"/>
      <c r="D21" s="38"/>
      <c r="E21" s="88"/>
      <c r="F21" s="39"/>
      <c r="G21" s="39"/>
      <c r="H21" s="33"/>
      <c r="I21" s="36"/>
    </row>
    <row r="22" spans="2:9" ht="16" thickBot="1"/>
    <row r="23" spans="2:9" s="32" customFormat="1" ht="16" thickBot="1">
      <c r="B23" s="33"/>
      <c r="C23" s="34"/>
      <c r="D23" s="85" t="s">
        <v>111</v>
      </c>
      <c r="E23" s="236" t="s">
        <v>272</v>
      </c>
      <c r="F23" s="237" t="s">
        <v>207</v>
      </c>
      <c r="G23" s="238" t="s">
        <v>254</v>
      </c>
      <c r="H23" s="41"/>
      <c r="I23" s="36"/>
    </row>
    <row r="24" spans="2:9" s="32" customFormat="1" ht="16" thickBot="1">
      <c r="B24" s="83" t="s">
        <v>112</v>
      </c>
      <c r="C24" s="84" t="s">
        <v>106</v>
      </c>
      <c r="D24" s="86" t="s">
        <v>113</v>
      </c>
      <c r="E24" s="258" t="s">
        <v>273</v>
      </c>
      <c r="F24" s="239" t="s">
        <v>22</v>
      </c>
      <c r="G24" s="240" t="s">
        <v>255</v>
      </c>
      <c r="H24" s="41"/>
      <c r="I24" s="36"/>
    </row>
    <row r="25" spans="2:9" s="32" customFormat="1" ht="16" thickBot="1">
      <c r="B25" s="247" t="s">
        <v>278</v>
      </c>
      <c r="C25" s="248">
        <v>455</v>
      </c>
      <c r="D25" s="97">
        <v>51.7</v>
      </c>
      <c r="E25" s="87">
        <f>C25*D25</f>
        <v>23523.5</v>
      </c>
      <c r="F25" s="87">
        <v>0</v>
      </c>
      <c r="G25" s="246">
        <f t="shared" ref="G25" si="2">+E25-F25</f>
        <v>23523.5</v>
      </c>
      <c r="H25" s="41"/>
      <c r="I25" s="36"/>
    </row>
    <row r="26" spans="2:9" s="32" customFormat="1" ht="16" thickBot="1">
      <c r="B26" s="247" t="s">
        <v>279</v>
      </c>
      <c r="C26" s="248">
        <v>455</v>
      </c>
      <c r="D26" s="97">
        <v>13.75</v>
      </c>
      <c r="E26" s="87">
        <f t="shared" ref="E26:E32" si="3">C26*D26</f>
        <v>6256.25</v>
      </c>
      <c r="F26" s="87">
        <v>0</v>
      </c>
      <c r="G26" s="246">
        <f t="shared" ref="G26:G36" si="4">+E26-F26</f>
        <v>6256.25</v>
      </c>
      <c r="H26" s="41"/>
      <c r="I26" s="36"/>
    </row>
    <row r="27" spans="2:9" s="32" customFormat="1" ht="16" thickBot="1">
      <c r="B27" s="272" t="s">
        <v>282</v>
      </c>
      <c r="C27" s="248">
        <v>455</v>
      </c>
      <c r="D27" s="97">
        <v>2</v>
      </c>
      <c r="E27" s="87">
        <f t="shared" si="3"/>
        <v>910</v>
      </c>
      <c r="F27" s="87">
        <v>0</v>
      </c>
      <c r="G27" s="246">
        <f t="shared" si="4"/>
        <v>910</v>
      </c>
      <c r="H27" s="41"/>
      <c r="I27" s="36"/>
    </row>
    <row r="28" spans="2:9" s="32" customFormat="1" ht="16" thickBot="1">
      <c r="B28" s="272" t="s">
        <v>280</v>
      </c>
      <c r="C28" s="248">
        <v>455</v>
      </c>
      <c r="D28" s="97">
        <v>5.7</v>
      </c>
      <c r="E28" s="87">
        <f t="shared" si="3"/>
        <v>2593.5</v>
      </c>
      <c r="F28" s="87">
        <v>0</v>
      </c>
      <c r="G28" s="246">
        <f t="shared" si="4"/>
        <v>2593.5</v>
      </c>
      <c r="H28" s="41"/>
      <c r="I28" s="36"/>
    </row>
    <row r="29" spans="2:9" s="32" customFormat="1" ht="16" thickBot="1">
      <c r="B29" s="272" t="s">
        <v>281</v>
      </c>
      <c r="C29" s="248">
        <v>0</v>
      </c>
      <c r="D29" s="97">
        <v>13.7</v>
      </c>
      <c r="E29" s="87">
        <f t="shared" si="3"/>
        <v>0</v>
      </c>
      <c r="F29" s="87">
        <v>0</v>
      </c>
      <c r="G29" s="246">
        <f t="shared" si="4"/>
        <v>0</v>
      </c>
      <c r="H29" s="41"/>
      <c r="I29" s="36"/>
    </row>
    <row r="30" spans="2:9" s="32" customFormat="1" ht="16" thickBot="1">
      <c r="B30" s="272"/>
      <c r="C30" s="248"/>
      <c r="D30" s="97">
        <v>0</v>
      </c>
      <c r="E30" s="87">
        <f t="shared" si="3"/>
        <v>0</v>
      </c>
      <c r="F30" s="87">
        <v>0</v>
      </c>
      <c r="G30" s="246">
        <f t="shared" si="4"/>
        <v>0</v>
      </c>
      <c r="H30" s="41"/>
      <c r="I30" s="36"/>
    </row>
    <row r="31" spans="2:9" s="32" customFormat="1" ht="16" thickBot="1">
      <c r="B31" s="272"/>
      <c r="C31" s="248"/>
      <c r="D31" s="97">
        <v>0</v>
      </c>
      <c r="E31" s="87">
        <f t="shared" si="3"/>
        <v>0</v>
      </c>
      <c r="F31" s="87">
        <v>0</v>
      </c>
      <c r="G31" s="246">
        <f t="shared" si="4"/>
        <v>0</v>
      </c>
      <c r="H31" s="41"/>
      <c r="I31" s="36"/>
    </row>
    <row r="32" spans="2:9" s="32" customFormat="1" ht="16" thickBot="1">
      <c r="B32" s="272"/>
      <c r="C32" s="248"/>
      <c r="D32" s="97">
        <v>0</v>
      </c>
      <c r="E32" s="87">
        <f t="shared" si="3"/>
        <v>0</v>
      </c>
      <c r="F32" s="87">
        <v>0</v>
      </c>
      <c r="G32" s="246">
        <f t="shared" si="4"/>
        <v>0</v>
      </c>
      <c r="H32" s="41"/>
      <c r="I32" s="36"/>
    </row>
    <row r="33" spans="2:9" s="32" customFormat="1" ht="16" thickBot="1">
      <c r="B33" s="272"/>
      <c r="C33" s="248"/>
      <c r="D33" s="97">
        <v>0</v>
      </c>
      <c r="E33" s="87">
        <v>0</v>
      </c>
      <c r="F33" s="87">
        <v>0</v>
      </c>
      <c r="G33" s="246">
        <f t="shared" ref="G33:G34" si="5">+E33-F33</f>
        <v>0</v>
      </c>
      <c r="H33" s="41"/>
      <c r="I33" s="36"/>
    </row>
    <row r="34" spans="2:9" s="32" customFormat="1" ht="16" thickBot="1">
      <c r="B34" s="247"/>
      <c r="C34" s="248"/>
      <c r="D34" s="97">
        <v>0</v>
      </c>
      <c r="E34" s="87">
        <v>0</v>
      </c>
      <c r="F34" s="87">
        <v>0</v>
      </c>
      <c r="G34" s="246">
        <f t="shared" si="5"/>
        <v>0</v>
      </c>
      <c r="H34" s="41"/>
      <c r="I34" s="36"/>
    </row>
    <row r="35" spans="2:9" s="32" customFormat="1" ht="16" thickBot="1">
      <c r="B35" s="247"/>
      <c r="C35" s="248"/>
      <c r="D35" s="97">
        <v>0</v>
      </c>
      <c r="E35" s="87">
        <v>0</v>
      </c>
      <c r="F35" s="87">
        <v>0</v>
      </c>
      <c r="G35" s="246">
        <f t="shared" si="4"/>
        <v>0</v>
      </c>
      <c r="H35" s="41"/>
      <c r="I35" s="36"/>
    </row>
    <row r="36" spans="2:9" s="32" customFormat="1" ht="16" thickBot="1">
      <c r="B36" s="247"/>
      <c r="C36" s="248"/>
      <c r="D36" s="97">
        <v>0</v>
      </c>
      <c r="E36" s="87">
        <v>0</v>
      </c>
      <c r="F36" s="87">
        <v>0</v>
      </c>
      <c r="G36" s="246">
        <f t="shared" si="4"/>
        <v>0</v>
      </c>
      <c r="H36" s="41"/>
      <c r="I36" s="36"/>
    </row>
    <row r="37" spans="2:9" s="32" customFormat="1" ht="16" thickBot="1">
      <c r="B37" s="31" t="s">
        <v>116</v>
      </c>
      <c r="C37" s="42"/>
      <c r="D37" s="51"/>
      <c r="E37" s="229">
        <f>SUM(E25:E36)</f>
        <v>33283.25</v>
      </c>
      <c r="F37" s="41"/>
      <c r="G37" s="41"/>
      <c r="H37" s="33"/>
      <c r="I37" s="36"/>
    </row>
    <row r="38" spans="2:9" s="32" customFormat="1">
      <c r="B38" s="279" t="s">
        <v>285</v>
      </c>
      <c r="C38" s="34"/>
      <c r="D38" s="35"/>
      <c r="E38" s="89"/>
      <c r="F38" s="33"/>
      <c r="G38" s="33"/>
      <c r="H38" s="33"/>
      <c r="I38" s="36"/>
    </row>
    <row r="39" spans="2:9" s="32" customFormat="1">
      <c r="B39" s="33"/>
      <c r="C39" s="34"/>
      <c r="D39" s="35"/>
      <c r="E39" s="89"/>
      <c r="F39" s="33"/>
      <c r="G39" s="33"/>
      <c r="H39" s="33"/>
      <c r="I39" s="36"/>
    </row>
    <row r="40" spans="2:9" s="32" customFormat="1" ht="16" thickBot="1">
      <c r="B40" s="30" t="s">
        <v>117</v>
      </c>
      <c r="C40" s="37"/>
      <c r="D40" s="38"/>
      <c r="E40" s="88"/>
      <c r="F40" s="39"/>
      <c r="G40" s="39"/>
      <c r="H40" s="33"/>
      <c r="I40" s="36"/>
    </row>
    <row r="41" spans="2:9" s="32" customFormat="1" ht="16" thickBot="1">
      <c r="B41" s="33"/>
      <c r="C41" s="34"/>
      <c r="D41" s="44" t="s">
        <v>111</v>
      </c>
      <c r="E41" s="236" t="s">
        <v>272</v>
      </c>
      <c r="F41" s="237" t="s">
        <v>207</v>
      </c>
      <c r="G41" s="238" t="s">
        <v>254</v>
      </c>
      <c r="H41" s="41"/>
      <c r="I41" s="36"/>
    </row>
    <row r="42" spans="2:9" s="32" customFormat="1" ht="16" thickBot="1">
      <c r="B42" s="100" t="s">
        <v>112</v>
      </c>
      <c r="C42" s="101" t="s">
        <v>106</v>
      </c>
      <c r="D42" s="98" t="s">
        <v>113</v>
      </c>
      <c r="E42" s="258" t="s">
        <v>273</v>
      </c>
      <c r="F42" s="239" t="s">
        <v>22</v>
      </c>
      <c r="G42" s="240" t="s">
        <v>255</v>
      </c>
      <c r="H42" s="41"/>
      <c r="I42" s="36"/>
    </row>
    <row r="43" spans="2:9" s="32" customFormat="1" ht="16" thickBot="1">
      <c r="B43" s="257" t="s">
        <v>397</v>
      </c>
      <c r="C43" s="176">
        <v>2</v>
      </c>
      <c r="D43" s="99">
        <v>1500</v>
      </c>
      <c r="E43" s="90">
        <f t="shared" ref="E43:E48" si="6">+C43*D43</f>
        <v>3000</v>
      </c>
      <c r="F43" s="87">
        <v>0</v>
      </c>
      <c r="G43" s="246">
        <f t="shared" ref="G43:G48" si="7">+E43-F43</f>
        <v>3000</v>
      </c>
      <c r="H43" s="41"/>
      <c r="I43" s="36"/>
    </row>
    <row r="44" spans="2:9" s="32" customFormat="1" ht="16" thickBot="1">
      <c r="B44" s="317" t="s">
        <v>400</v>
      </c>
      <c r="C44" s="318">
        <v>75</v>
      </c>
      <c r="D44" s="319">
        <v>130</v>
      </c>
      <c r="E44" s="90">
        <f t="shared" si="6"/>
        <v>9750</v>
      </c>
      <c r="F44" s="87">
        <v>0</v>
      </c>
      <c r="G44" s="246">
        <f t="shared" si="7"/>
        <v>9750</v>
      </c>
      <c r="H44" s="41"/>
      <c r="I44" s="36"/>
    </row>
    <row r="45" spans="2:9" s="32" customFormat="1" ht="16" thickBot="1">
      <c r="B45" s="320" t="s">
        <v>401</v>
      </c>
      <c r="C45" s="318">
        <v>75</v>
      </c>
      <c r="D45" s="319">
        <v>246</v>
      </c>
      <c r="E45" s="90">
        <f t="shared" si="6"/>
        <v>18450</v>
      </c>
      <c r="F45" s="87">
        <v>0</v>
      </c>
      <c r="G45" s="246">
        <f t="shared" si="7"/>
        <v>18450</v>
      </c>
      <c r="H45" s="41"/>
      <c r="I45" s="36"/>
    </row>
    <row r="46" spans="2:9" s="32" customFormat="1" ht="16" thickBot="1">
      <c r="B46" s="321" t="s">
        <v>402</v>
      </c>
      <c r="C46" s="318">
        <v>1</v>
      </c>
      <c r="D46" s="319">
        <v>419</v>
      </c>
      <c r="E46" s="90">
        <f t="shared" si="6"/>
        <v>419</v>
      </c>
      <c r="F46" s="87">
        <v>0</v>
      </c>
      <c r="G46" s="246">
        <f t="shared" si="7"/>
        <v>419</v>
      </c>
      <c r="H46" s="41"/>
      <c r="I46" s="36"/>
    </row>
    <row r="47" spans="2:9" s="32" customFormat="1" ht="16" thickBot="1">
      <c r="B47" s="322" t="s">
        <v>403</v>
      </c>
      <c r="C47" s="318">
        <v>2</v>
      </c>
      <c r="D47" s="319">
        <v>472.62</v>
      </c>
      <c r="E47" s="90">
        <f t="shared" si="6"/>
        <v>945.24</v>
      </c>
      <c r="F47" s="87">
        <v>0</v>
      </c>
      <c r="G47" s="246">
        <f t="shared" si="7"/>
        <v>945.24</v>
      </c>
      <c r="H47" s="41"/>
      <c r="I47" s="36"/>
    </row>
    <row r="48" spans="2:9" s="32" customFormat="1" ht="16" thickBot="1">
      <c r="B48" s="323" t="s">
        <v>404</v>
      </c>
      <c r="C48" s="318">
        <v>1</v>
      </c>
      <c r="D48" s="319">
        <v>469.99</v>
      </c>
      <c r="E48" s="90">
        <f t="shared" si="6"/>
        <v>469.99</v>
      </c>
      <c r="F48" s="87">
        <v>0</v>
      </c>
      <c r="G48" s="246">
        <f t="shared" si="7"/>
        <v>469.99</v>
      </c>
      <c r="H48" s="41"/>
      <c r="I48" s="36"/>
    </row>
    <row r="49" spans="2:10" s="32" customFormat="1" ht="16" thickBot="1">
      <c r="B49" s="324" t="s">
        <v>405</v>
      </c>
      <c r="C49" s="318">
        <v>1</v>
      </c>
      <c r="D49" s="319">
        <v>129.94999999999999</v>
      </c>
      <c r="E49" s="90">
        <f t="shared" ref="E49:E50" si="8">+C49*D49</f>
        <v>129.94999999999999</v>
      </c>
      <c r="F49" s="87">
        <v>0</v>
      </c>
      <c r="G49" s="246">
        <f t="shared" ref="G49:G50" si="9">+E49-F49</f>
        <v>129.94999999999999</v>
      </c>
      <c r="H49" s="41"/>
      <c r="I49" s="36"/>
    </row>
    <row r="50" spans="2:10" s="32" customFormat="1" ht="16" thickBot="1">
      <c r="B50" s="325" t="s">
        <v>406</v>
      </c>
      <c r="C50" s="318">
        <v>5</v>
      </c>
      <c r="D50" s="319">
        <v>52</v>
      </c>
      <c r="E50" s="90">
        <f t="shared" si="8"/>
        <v>260</v>
      </c>
      <c r="F50" s="87">
        <v>0</v>
      </c>
      <c r="G50" s="246">
        <f t="shared" si="9"/>
        <v>260</v>
      </c>
      <c r="H50" s="41"/>
      <c r="I50" s="36"/>
    </row>
    <row r="51" spans="2:10" s="32" customFormat="1" ht="16" thickBot="1">
      <c r="B51" s="464" t="s">
        <v>533</v>
      </c>
      <c r="C51" s="176">
        <v>1</v>
      </c>
      <c r="D51" s="99">
        <v>1000</v>
      </c>
      <c r="E51" s="90">
        <f t="shared" ref="E51:E55" si="10">+C51*D51</f>
        <v>1000</v>
      </c>
      <c r="F51" s="87">
        <v>0</v>
      </c>
      <c r="G51" s="246">
        <f t="shared" ref="G51:G55" si="11">+E51-F51</f>
        <v>1000</v>
      </c>
      <c r="H51" s="41"/>
      <c r="I51" s="36"/>
    </row>
    <row r="52" spans="2:10" s="32" customFormat="1" ht="16" thickBot="1">
      <c r="B52" s="235"/>
      <c r="C52" s="176"/>
      <c r="D52" s="99">
        <v>0</v>
      </c>
      <c r="E52" s="90">
        <f t="shared" si="10"/>
        <v>0</v>
      </c>
      <c r="F52" s="87">
        <v>0</v>
      </c>
      <c r="G52" s="246">
        <f t="shared" si="11"/>
        <v>0</v>
      </c>
      <c r="H52" s="41"/>
      <c r="I52" s="36"/>
    </row>
    <row r="53" spans="2:10" s="32" customFormat="1" ht="16" thickBot="1">
      <c r="B53" s="235"/>
      <c r="C53" s="176"/>
      <c r="D53" s="99">
        <v>0</v>
      </c>
      <c r="E53" s="90">
        <f t="shared" si="10"/>
        <v>0</v>
      </c>
      <c r="F53" s="87">
        <v>0</v>
      </c>
      <c r="G53" s="246">
        <f t="shared" si="11"/>
        <v>0</v>
      </c>
      <c r="H53" s="41"/>
      <c r="I53" s="36"/>
    </row>
    <row r="54" spans="2:10" s="32" customFormat="1" ht="16" thickBot="1">
      <c r="B54" s="230" t="s">
        <v>538</v>
      </c>
      <c r="C54" s="176"/>
      <c r="D54" s="99">
        <v>0</v>
      </c>
      <c r="E54" s="90">
        <f t="shared" si="10"/>
        <v>0</v>
      </c>
      <c r="F54" s="87">
        <v>0</v>
      </c>
      <c r="G54" s="246">
        <f t="shared" si="11"/>
        <v>0</v>
      </c>
      <c r="H54" s="41"/>
      <c r="I54" s="36"/>
    </row>
    <row r="55" spans="2:10" s="32" customFormat="1" ht="16" thickBot="1">
      <c r="B55" s="154" t="s">
        <v>539</v>
      </c>
      <c r="C55" s="176"/>
      <c r="D55" s="271">
        <v>0</v>
      </c>
      <c r="E55" s="90">
        <f t="shared" si="10"/>
        <v>0</v>
      </c>
      <c r="F55" s="87">
        <v>0</v>
      </c>
      <c r="G55" s="246">
        <f t="shared" si="11"/>
        <v>0</v>
      </c>
      <c r="H55" s="41"/>
      <c r="I55" s="36"/>
    </row>
    <row r="56" spans="2:10" s="32" customFormat="1" ht="16" thickBot="1">
      <c r="B56" s="31" t="s">
        <v>118</v>
      </c>
      <c r="C56" s="42"/>
      <c r="D56" s="51"/>
      <c r="E56" s="174">
        <f>SUM(E43:E55)</f>
        <v>34424.18</v>
      </c>
      <c r="F56" s="41"/>
      <c r="G56" s="41"/>
      <c r="H56" s="33"/>
      <c r="I56" s="251"/>
    </row>
    <row r="57" spans="2:10" s="32" customFormat="1">
      <c r="B57" s="31"/>
      <c r="C57" s="42"/>
      <c r="D57" s="51"/>
      <c r="E57" s="43"/>
      <c r="F57" s="41"/>
      <c r="G57" s="41"/>
      <c r="H57" s="33"/>
      <c r="I57" s="251"/>
    </row>
    <row r="58" spans="2:10" s="32" customFormat="1">
      <c r="B58" s="31"/>
      <c r="C58" s="42"/>
      <c r="D58" s="51"/>
      <c r="E58" s="43"/>
      <c r="F58" s="41"/>
      <c r="G58" s="41"/>
      <c r="H58" s="33"/>
      <c r="I58" s="251"/>
    </row>
    <row r="59" spans="2:10" s="32" customFormat="1" ht="16" thickBot="1">
      <c r="B59" s="30" t="s">
        <v>119</v>
      </c>
      <c r="C59" s="37"/>
      <c r="D59" s="38"/>
      <c r="E59" s="88"/>
      <c r="F59" s="39"/>
      <c r="G59" s="39"/>
      <c r="H59" s="33"/>
      <c r="I59" s="36"/>
    </row>
    <row r="60" spans="2:10" s="32" customFormat="1" ht="16" thickBot="1">
      <c r="B60" s="33"/>
      <c r="C60" s="34"/>
      <c r="D60" s="44" t="s">
        <v>111</v>
      </c>
      <c r="E60" s="236" t="s">
        <v>272</v>
      </c>
      <c r="F60" s="237" t="s">
        <v>207</v>
      </c>
      <c r="G60" s="238" t="s">
        <v>254</v>
      </c>
      <c r="H60" s="41"/>
      <c r="I60" s="36"/>
    </row>
    <row r="61" spans="2:10" s="32" customFormat="1" ht="16" thickBot="1">
      <c r="B61" s="100" t="s">
        <v>112</v>
      </c>
      <c r="C61" s="101" t="s">
        <v>106</v>
      </c>
      <c r="D61" s="98" t="s">
        <v>113</v>
      </c>
      <c r="E61" s="258" t="s">
        <v>273</v>
      </c>
      <c r="F61" s="239" t="s">
        <v>22</v>
      </c>
      <c r="G61" s="240" t="s">
        <v>255</v>
      </c>
      <c r="H61" s="41"/>
      <c r="I61" s="81"/>
    </row>
    <row r="62" spans="2:10" s="32" customFormat="1" ht="16" thickBot="1">
      <c r="B62" s="104" t="s">
        <v>534</v>
      </c>
      <c r="C62" s="48"/>
      <c r="D62" s="99"/>
      <c r="E62" s="90">
        <v>5163.63</v>
      </c>
      <c r="F62" s="49"/>
      <c r="G62" s="48"/>
      <c r="H62" s="41"/>
      <c r="I62" s="82"/>
    </row>
    <row r="63" spans="2:10" s="32" customFormat="1" ht="16" thickBot="1">
      <c r="B63" s="102"/>
      <c r="C63" s="103"/>
      <c r="D63" s="99"/>
      <c r="E63" s="90">
        <f t="shared" ref="E63" si="12">+C63*D63</f>
        <v>0</v>
      </c>
      <c r="F63" s="45"/>
      <c r="G63" s="50"/>
      <c r="H63" s="41"/>
      <c r="I63" s="36"/>
      <c r="J63" s="36"/>
    </row>
    <row r="64" spans="2:10" s="32" customFormat="1" ht="16" thickBot="1">
      <c r="B64" s="31" t="s">
        <v>120</v>
      </c>
      <c r="C64" s="42"/>
      <c r="D64" s="46"/>
      <c r="E64" s="91">
        <f>SUM(E62:E63)</f>
        <v>5163.63</v>
      </c>
      <c r="F64" s="47"/>
      <c r="G64" s="41"/>
      <c r="H64" s="33"/>
      <c r="I64" s="36"/>
    </row>
    <row r="65" spans="2:9" s="32" customFormat="1">
      <c r="B65" s="33"/>
      <c r="C65" s="34"/>
      <c r="D65" s="35"/>
      <c r="E65" s="92"/>
      <c r="F65" s="33"/>
      <c r="G65" s="33"/>
      <c r="H65" s="33"/>
      <c r="I65" s="36"/>
    </row>
    <row r="67" spans="2:9" s="32" customFormat="1">
      <c r="B67" s="30" t="s">
        <v>121</v>
      </c>
      <c r="C67" s="37"/>
      <c r="D67" s="38"/>
      <c r="E67" s="88"/>
      <c r="F67" s="39"/>
      <c r="G67" s="39"/>
      <c r="H67" s="33"/>
      <c r="I67" s="36"/>
    </row>
    <row r="68" spans="2:9" ht="16" thickBot="1"/>
    <row r="69" spans="2:9" s="32" customFormat="1" ht="16" thickBot="1">
      <c r="B69" s="33"/>
      <c r="C69" s="34"/>
      <c r="D69" s="44" t="s">
        <v>111</v>
      </c>
      <c r="E69" s="236" t="s">
        <v>272</v>
      </c>
      <c r="F69" s="237" t="s">
        <v>207</v>
      </c>
      <c r="G69" s="238" t="s">
        <v>254</v>
      </c>
      <c r="H69" s="41"/>
      <c r="I69" s="36"/>
    </row>
    <row r="70" spans="2:9" s="32" customFormat="1" ht="16" thickBot="1">
      <c r="B70" s="100" t="s">
        <v>112</v>
      </c>
      <c r="C70" s="101" t="s">
        <v>106</v>
      </c>
      <c r="D70" s="98" t="s">
        <v>113</v>
      </c>
      <c r="E70" s="258" t="s">
        <v>273</v>
      </c>
      <c r="F70" s="239" t="s">
        <v>22</v>
      </c>
      <c r="G70" s="240" t="s">
        <v>255</v>
      </c>
      <c r="H70" s="41"/>
      <c r="I70" s="36"/>
    </row>
    <row r="71" spans="2:9" s="32" customFormat="1" ht="16" thickBot="1">
      <c r="B71" s="316" t="s">
        <v>398</v>
      </c>
      <c r="C71" s="314">
        <v>1</v>
      </c>
      <c r="D71" s="151">
        <v>1000000</v>
      </c>
      <c r="E71" s="152">
        <f t="shared" ref="E71:E73" si="13">+C71*D71</f>
        <v>1000000</v>
      </c>
      <c r="F71" s="149"/>
      <c r="G71" s="150"/>
      <c r="H71" s="33"/>
      <c r="I71" s="36"/>
    </row>
    <row r="72" spans="2:9" s="32" customFormat="1" ht="16" thickBot="1">
      <c r="B72" s="463" t="s">
        <v>532</v>
      </c>
      <c r="C72" s="312">
        <v>1</v>
      </c>
      <c r="D72" s="313">
        <v>1000000</v>
      </c>
      <c r="E72" s="152">
        <f t="shared" si="13"/>
        <v>1000000</v>
      </c>
      <c r="F72" s="311"/>
      <c r="G72" s="312"/>
      <c r="H72" s="33"/>
      <c r="I72" s="36"/>
    </row>
    <row r="73" spans="2:9" ht="16" thickBot="1">
      <c r="B73" s="315" t="s">
        <v>399</v>
      </c>
      <c r="C73" s="170">
        <v>1</v>
      </c>
      <c r="D73" s="169">
        <v>1000000</v>
      </c>
      <c r="E73" s="171">
        <f t="shared" si="13"/>
        <v>1000000</v>
      </c>
      <c r="F73" s="173"/>
      <c r="G73" s="172"/>
    </row>
    <row r="74" spans="2:9" ht="16" thickBot="1">
      <c r="B74" s="31" t="s">
        <v>122</v>
      </c>
      <c r="C74" s="42"/>
      <c r="E74" s="174">
        <f>SUM(E71:E73)</f>
        <v>3000000</v>
      </c>
    </row>
    <row r="75" spans="2:9">
      <c r="B75" s="33" t="s">
        <v>20</v>
      </c>
    </row>
  </sheetData>
  <sortState ref="I37:I44">
    <sortCondition ref="I37:I44"/>
  </sortState>
  <phoneticPr fontId="12" type="noConversion"/>
  <printOptions horizontalCentered="1"/>
  <pageMargins left="0.87" right="0.21" top="0.25" bottom="0.23" header="0" footer="0"/>
  <pageSetup paperSize="5" scale="59" orientation="portrait"/>
  <headerFooter>
    <oddFooter xml:space="preserve">&amp;R&amp;"Calibri,Bold"&amp;28 </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zoomScale="90" zoomScaleNormal="90" zoomScalePageLayoutView="90" workbookViewId="0">
      <pane ySplit="14" topLeftCell="A54" activePane="bottomLeft" state="frozen"/>
      <selection pane="bottomLeft" activeCell="N63" sqref="N63"/>
    </sheetView>
  </sheetViews>
  <sheetFormatPr baseColWidth="10" defaultColWidth="7.5" defaultRowHeight="14" x14ac:dyDescent="0"/>
  <cols>
    <col min="1" max="1" width="5.25" style="187" customWidth="1"/>
    <col min="2" max="2" width="10" style="187" customWidth="1"/>
    <col min="3" max="3" width="10.75" style="187" customWidth="1"/>
    <col min="4" max="4" width="7.5" style="188"/>
    <col min="5" max="5" width="18.625" style="189" customWidth="1"/>
    <col min="6" max="6" width="22.625" style="188" customWidth="1"/>
    <col min="7" max="7" width="7.5" style="189"/>
    <col min="8" max="8" width="10" style="190" customWidth="1"/>
    <col min="9" max="10" width="7.5" style="188"/>
    <col min="11" max="11" width="9.875" style="188" customWidth="1"/>
    <col min="12" max="12" width="9.5" style="191" bestFit="1" customWidth="1"/>
    <col min="13" max="13" width="9.875" style="190" customWidth="1"/>
    <col min="14" max="14" width="9.375" style="190" customWidth="1"/>
    <col min="15" max="15" width="10.75" style="190" customWidth="1"/>
    <col min="16" max="17" width="9.375" style="190" customWidth="1"/>
    <col min="18" max="18" width="8.625" style="190" bestFit="1" customWidth="1"/>
    <col min="19" max="19" width="9.625" style="190" customWidth="1"/>
    <col min="20" max="20" width="8.625" style="190" bestFit="1" customWidth="1"/>
    <col min="21" max="21" width="9.5" style="190" customWidth="1"/>
    <col min="22" max="22" width="11.5" style="190" customWidth="1"/>
    <col min="23" max="256" width="7.5" style="186"/>
    <col min="257" max="257" width="5.25" style="186" customWidth="1"/>
    <col min="258" max="258" width="7.875" style="186" customWidth="1"/>
    <col min="259" max="259" width="8.875" style="186" customWidth="1"/>
    <col min="260" max="260" width="7.375" style="186" customWidth="1"/>
    <col min="261" max="261" width="18.125" style="186" customWidth="1"/>
    <col min="262" max="262" width="37" style="186" customWidth="1"/>
    <col min="263" max="263" width="6.5" style="186" bestFit="1" customWidth="1"/>
    <col min="264" max="264" width="10.125" style="186" customWidth="1"/>
    <col min="265" max="265" width="7.5" style="186" customWidth="1"/>
    <col min="266" max="266" width="7.125" style="186" customWidth="1"/>
    <col min="267" max="267" width="9.5" style="186" customWidth="1"/>
    <col min="268" max="268" width="8" style="186" customWidth="1"/>
    <col min="269" max="269" width="9.375" style="186" customWidth="1"/>
    <col min="270" max="270" width="8.5" style="186" customWidth="1"/>
    <col min="271" max="271" width="7.375" style="186" customWidth="1"/>
    <col min="272" max="272" width="6.25" style="186" customWidth="1"/>
    <col min="273" max="273" width="7.375" style="186" customWidth="1"/>
    <col min="274" max="274" width="6.875" style="186" customWidth="1"/>
    <col min="275" max="275" width="8.25" style="186" customWidth="1"/>
    <col min="276" max="276" width="7.875" style="186" customWidth="1"/>
    <col min="277" max="277" width="8.75" style="186" customWidth="1"/>
    <col min="278" max="278" width="9.75" style="186" customWidth="1"/>
    <col min="279" max="512" width="7.5" style="186"/>
    <col min="513" max="513" width="5.25" style="186" customWidth="1"/>
    <col min="514" max="514" width="7.875" style="186" customWidth="1"/>
    <col min="515" max="515" width="8.875" style="186" customWidth="1"/>
    <col min="516" max="516" width="7.375" style="186" customWidth="1"/>
    <col min="517" max="517" width="18.125" style="186" customWidth="1"/>
    <col min="518" max="518" width="37" style="186" customWidth="1"/>
    <col min="519" max="519" width="6.5" style="186" bestFit="1" customWidth="1"/>
    <col min="520" max="520" width="10.125" style="186" customWidth="1"/>
    <col min="521" max="521" width="7.5" style="186" customWidth="1"/>
    <col min="522" max="522" width="7.125" style="186" customWidth="1"/>
    <col min="523" max="523" width="9.5" style="186" customWidth="1"/>
    <col min="524" max="524" width="8" style="186" customWidth="1"/>
    <col min="525" max="525" width="9.375" style="186" customWidth="1"/>
    <col min="526" max="526" width="8.5" style="186" customWidth="1"/>
    <col min="527" max="527" width="7.375" style="186" customWidth="1"/>
    <col min="528" max="528" width="6.25" style="186" customWidth="1"/>
    <col min="529" max="529" width="7.375" style="186" customWidth="1"/>
    <col min="530" max="530" width="6.875" style="186" customWidth="1"/>
    <col min="531" max="531" width="8.25" style="186" customWidth="1"/>
    <col min="532" max="532" width="7.875" style="186" customWidth="1"/>
    <col min="533" max="533" width="8.75" style="186" customWidth="1"/>
    <col min="534" max="534" width="9.75" style="186" customWidth="1"/>
    <col min="535" max="768" width="7.5" style="186"/>
    <col min="769" max="769" width="5.25" style="186" customWidth="1"/>
    <col min="770" max="770" width="7.875" style="186" customWidth="1"/>
    <col min="771" max="771" width="8.875" style="186" customWidth="1"/>
    <col min="772" max="772" width="7.375" style="186" customWidth="1"/>
    <col min="773" max="773" width="18.125" style="186" customWidth="1"/>
    <col min="774" max="774" width="37" style="186" customWidth="1"/>
    <col min="775" max="775" width="6.5" style="186" bestFit="1" customWidth="1"/>
    <col min="776" max="776" width="10.125" style="186" customWidth="1"/>
    <col min="777" max="777" width="7.5" style="186" customWidth="1"/>
    <col min="778" max="778" width="7.125" style="186" customWidth="1"/>
    <col min="779" max="779" width="9.5" style="186" customWidth="1"/>
    <col min="780" max="780" width="8" style="186" customWidth="1"/>
    <col min="781" max="781" width="9.375" style="186" customWidth="1"/>
    <col min="782" max="782" width="8.5" style="186" customWidth="1"/>
    <col min="783" max="783" width="7.375" style="186" customWidth="1"/>
    <col min="784" max="784" width="6.25" style="186" customWidth="1"/>
    <col min="785" max="785" width="7.375" style="186" customWidth="1"/>
    <col min="786" max="786" width="6.875" style="186" customWidth="1"/>
    <col min="787" max="787" width="8.25" style="186" customWidth="1"/>
    <col min="788" max="788" width="7.875" style="186" customWidth="1"/>
    <col min="789" max="789" width="8.75" style="186" customWidth="1"/>
    <col min="790" max="790" width="9.75" style="186" customWidth="1"/>
    <col min="791" max="1024" width="7.5" style="186"/>
    <col min="1025" max="1025" width="5.25" style="186" customWidth="1"/>
    <col min="1026" max="1026" width="7.875" style="186" customWidth="1"/>
    <col min="1027" max="1027" width="8.875" style="186" customWidth="1"/>
    <col min="1028" max="1028" width="7.375" style="186" customWidth="1"/>
    <col min="1029" max="1029" width="18.125" style="186" customWidth="1"/>
    <col min="1030" max="1030" width="37" style="186" customWidth="1"/>
    <col min="1031" max="1031" width="6.5" style="186" bestFit="1" customWidth="1"/>
    <col min="1032" max="1032" width="10.125" style="186" customWidth="1"/>
    <col min="1033" max="1033" width="7.5" style="186" customWidth="1"/>
    <col min="1034" max="1034" width="7.125" style="186" customWidth="1"/>
    <col min="1035" max="1035" width="9.5" style="186" customWidth="1"/>
    <col min="1036" max="1036" width="8" style="186" customWidth="1"/>
    <col min="1037" max="1037" width="9.375" style="186" customWidth="1"/>
    <col min="1038" max="1038" width="8.5" style="186" customWidth="1"/>
    <col min="1039" max="1039" width="7.375" style="186" customWidth="1"/>
    <col min="1040" max="1040" width="6.25" style="186" customWidth="1"/>
    <col min="1041" max="1041" width="7.375" style="186" customWidth="1"/>
    <col min="1042" max="1042" width="6.875" style="186" customWidth="1"/>
    <col min="1043" max="1043" width="8.25" style="186" customWidth="1"/>
    <col min="1044" max="1044" width="7.875" style="186" customWidth="1"/>
    <col min="1045" max="1045" width="8.75" style="186" customWidth="1"/>
    <col min="1046" max="1046" width="9.75" style="186" customWidth="1"/>
    <col min="1047" max="1280" width="7.5" style="186"/>
    <col min="1281" max="1281" width="5.25" style="186" customWidth="1"/>
    <col min="1282" max="1282" width="7.875" style="186" customWidth="1"/>
    <col min="1283" max="1283" width="8.875" style="186" customWidth="1"/>
    <col min="1284" max="1284" width="7.375" style="186" customWidth="1"/>
    <col min="1285" max="1285" width="18.125" style="186" customWidth="1"/>
    <col min="1286" max="1286" width="37" style="186" customWidth="1"/>
    <col min="1287" max="1287" width="6.5" style="186" bestFit="1" customWidth="1"/>
    <col min="1288" max="1288" width="10.125" style="186" customWidth="1"/>
    <col min="1289" max="1289" width="7.5" style="186" customWidth="1"/>
    <col min="1290" max="1290" width="7.125" style="186" customWidth="1"/>
    <col min="1291" max="1291" width="9.5" style="186" customWidth="1"/>
    <col min="1292" max="1292" width="8" style="186" customWidth="1"/>
    <col min="1293" max="1293" width="9.375" style="186" customWidth="1"/>
    <col min="1294" max="1294" width="8.5" style="186" customWidth="1"/>
    <col min="1295" max="1295" width="7.375" style="186" customWidth="1"/>
    <col min="1296" max="1296" width="6.25" style="186" customWidth="1"/>
    <col min="1297" max="1297" width="7.375" style="186" customWidth="1"/>
    <col min="1298" max="1298" width="6.875" style="186" customWidth="1"/>
    <col min="1299" max="1299" width="8.25" style="186" customWidth="1"/>
    <col min="1300" max="1300" width="7.875" style="186" customWidth="1"/>
    <col min="1301" max="1301" width="8.75" style="186" customWidth="1"/>
    <col min="1302" max="1302" width="9.75" style="186" customWidth="1"/>
    <col min="1303" max="1536" width="7.5" style="186"/>
    <col min="1537" max="1537" width="5.25" style="186" customWidth="1"/>
    <col min="1538" max="1538" width="7.875" style="186" customWidth="1"/>
    <col min="1539" max="1539" width="8.875" style="186" customWidth="1"/>
    <col min="1540" max="1540" width="7.375" style="186" customWidth="1"/>
    <col min="1541" max="1541" width="18.125" style="186" customWidth="1"/>
    <col min="1542" max="1542" width="37" style="186" customWidth="1"/>
    <col min="1543" max="1543" width="6.5" style="186" bestFit="1" customWidth="1"/>
    <col min="1544" max="1544" width="10.125" style="186" customWidth="1"/>
    <col min="1545" max="1545" width="7.5" style="186" customWidth="1"/>
    <col min="1546" max="1546" width="7.125" style="186" customWidth="1"/>
    <col min="1547" max="1547" width="9.5" style="186" customWidth="1"/>
    <col min="1548" max="1548" width="8" style="186" customWidth="1"/>
    <col min="1549" max="1549" width="9.375" style="186" customWidth="1"/>
    <col min="1550" max="1550" width="8.5" style="186" customWidth="1"/>
    <col min="1551" max="1551" width="7.375" style="186" customWidth="1"/>
    <col min="1552" max="1552" width="6.25" style="186" customWidth="1"/>
    <col min="1553" max="1553" width="7.375" style="186" customWidth="1"/>
    <col min="1554" max="1554" width="6.875" style="186" customWidth="1"/>
    <col min="1555" max="1555" width="8.25" style="186" customWidth="1"/>
    <col min="1556" max="1556" width="7.875" style="186" customWidth="1"/>
    <col min="1557" max="1557" width="8.75" style="186" customWidth="1"/>
    <col min="1558" max="1558" width="9.75" style="186" customWidth="1"/>
    <col min="1559" max="1792" width="7.5" style="186"/>
    <col min="1793" max="1793" width="5.25" style="186" customWidth="1"/>
    <col min="1794" max="1794" width="7.875" style="186" customWidth="1"/>
    <col min="1795" max="1795" width="8.875" style="186" customWidth="1"/>
    <col min="1796" max="1796" width="7.375" style="186" customWidth="1"/>
    <col min="1797" max="1797" width="18.125" style="186" customWidth="1"/>
    <col min="1798" max="1798" width="37" style="186" customWidth="1"/>
    <col min="1799" max="1799" width="6.5" style="186" bestFit="1" customWidth="1"/>
    <col min="1800" max="1800" width="10.125" style="186" customWidth="1"/>
    <col min="1801" max="1801" width="7.5" style="186" customWidth="1"/>
    <col min="1802" max="1802" width="7.125" style="186" customWidth="1"/>
    <col min="1803" max="1803" width="9.5" style="186" customWidth="1"/>
    <col min="1804" max="1804" width="8" style="186" customWidth="1"/>
    <col min="1805" max="1805" width="9.375" style="186" customWidth="1"/>
    <col min="1806" max="1806" width="8.5" style="186" customWidth="1"/>
    <col min="1807" max="1807" width="7.375" style="186" customWidth="1"/>
    <col min="1808" max="1808" width="6.25" style="186" customWidth="1"/>
    <col min="1809" max="1809" width="7.375" style="186" customWidth="1"/>
    <col min="1810" max="1810" width="6.875" style="186" customWidth="1"/>
    <col min="1811" max="1811" width="8.25" style="186" customWidth="1"/>
    <col min="1812" max="1812" width="7.875" style="186" customWidth="1"/>
    <col min="1813" max="1813" width="8.75" style="186" customWidth="1"/>
    <col min="1814" max="1814" width="9.75" style="186" customWidth="1"/>
    <col min="1815" max="2048" width="7.5" style="186"/>
    <col min="2049" max="2049" width="5.25" style="186" customWidth="1"/>
    <col min="2050" max="2050" width="7.875" style="186" customWidth="1"/>
    <col min="2051" max="2051" width="8.875" style="186" customWidth="1"/>
    <col min="2052" max="2052" width="7.375" style="186" customWidth="1"/>
    <col min="2053" max="2053" width="18.125" style="186" customWidth="1"/>
    <col min="2054" max="2054" width="37" style="186" customWidth="1"/>
    <col min="2055" max="2055" width="6.5" style="186" bestFit="1" customWidth="1"/>
    <col min="2056" max="2056" width="10.125" style="186" customWidth="1"/>
    <col min="2057" max="2057" width="7.5" style="186" customWidth="1"/>
    <col min="2058" max="2058" width="7.125" style="186" customWidth="1"/>
    <col min="2059" max="2059" width="9.5" style="186" customWidth="1"/>
    <col min="2060" max="2060" width="8" style="186" customWidth="1"/>
    <col min="2061" max="2061" width="9.375" style="186" customWidth="1"/>
    <col min="2062" max="2062" width="8.5" style="186" customWidth="1"/>
    <col min="2063" max="2063" width="7.375" style="186" customWidth="1"/>
    <col min="2064" max="2064" width="6.25" style="186" customWidth="1"/>
    <col min="2065" max="2065" width="7.375" style="186" customWidth="1"/>
    <col min="2066" max="2066" width="6.875" style="186" customWidth="1"/>
    <col min="2067" max="2067" width="8.25" style="186" customWidth="1"/>
    <col min="2068" max="2068" width="7.875" style="186" customWidth="1"/>
    <col min="2069" max="2069" width="8.75" style="186" customWidth="1"/>
    <col min="2070" max="2070" width="9.75" style="186" customWidth="1"/>
    <col min="2071" max="2304" width="7.5" style="186"/>
    <col min="2305" max="2305" width="5.25" style="186" customWidth="1"/>
    <col min="2306" max="2306" width="7.875" style="186" customWidth="1"/>
    <col min="2307" max="2307" width="8.875" style="186" customWidth="1"/>
    <col min="2308" max="2308" width="7.375" style="186" customWidth="1"/>
    <col min="2309" max="2309" width="18.125" style="186" customWidth="1"/>
    <col min="2310" max="2310" width="37" style="186" customWidth="1"/>
    <col min="2311" max="2311" width="6.5" style="186" bestFit="1" customWidth="1"/>
    <col min="2312" max="2312" width="10.125" style="186" customWidth="1"/>
    <col min="2313" max="2313" width="7.5" style="186" customWidth="1"/>
    <col min="2314" max="2314" width="7.125" style="186" customWidth="1"/>
    <col min="2315" max="2315" width="9.5" style="186" customWidth="1"/>
    <col min="2316" max="2316" width="8" style="186" customWidth="1"/>
    <col min="2317" max="2317" width="9.375" style="186" customWidth="1"/>
    <col min="2318" max="2318" width="8.5" style="186" customWidth="1"/>
    <col min="2319" max="2319" width="7.375" style="186" customWidth="1"/>
    <col min="2320" max="2320" width="6.25" style="186" customWidth="1"/>
    <col min="2321" max="2321" width="7.375" style="186" customWidth="1"/>
    <col min="2322" max="2322" width="6.875" style="186" customWidth="1"/>
    <col min="2323" max="2323" width="8.25" style="186" customWidth="1"/>
    <col min="2324" max="2324" width="7.875" style="186" customWidth="1"/>
    <col min="2325" max="2325" width="8.75" style="186" customWidth="1"/>
    <col min="2326" max="2326" width="9.75" style="186" customWidth="1"/>
    <col min="2327" max="2560" width="7.5" style="186"/>
    <col min="2561" max="2561" width="5.25" style="186" customWidth="1"/>
    <col min="2562" max="2562" width="7.875" style="186" customWidth="1"/>
    <col min="2563" max="2563" width="8.875" style="186" customWidth="1"/>
    <col min="2564" max="2564" width="7.375" style="186" customWidth="1"/>
    <col min="2565" max="2565" width="18.125" style="186" customWidth="1"/>
    <col min="2566" max="2566" width="37" style="186" customWidth="1"/>
    <col min="2567" max="2567" width="6.5" style="186" bestFit="1" customWidth="1"/>
    <col min="2568" max="2568" width="10.125" style="186" customWidth="1"/>
    <col min="2569" max="2569" width="7.5" style="186" customWidth="1"/>
    <col min="2570" max="2570" width="7.125" style="186" customWidth="1"/>
    <col min="2571" max="2571" width="9.5" style="186" customWidth="1"/>
    <col min="2572" max="2572" width="8" style="186" customWidth="1"/>
    <col min="2573" max="2573" width="9.375" style="186" customWidth="1"/>
    <col min="2574" max="2574" width="8.5" style="186" customWidth="1"/>
    <col min="2575" max="2575" width="7.375" style="186" customWidth="1"/>
    <col min="2576" max="2576" width="6.25" style="186" customWidth="1"/>
    <col min="2577" max="2577" width="7.375" style="186" customWidth="1"/>
    <col min="2578" max="2578" width="6.875" style="186" customWidth="1"/>
    <col min="2579" max="2579" width="8.25" style="186" customWidth="1"/>
    <col min="2580" max="2580" width="7.875" style="186" customWidth="1"/>
    <col min="2581" max="2581" width="8.75" style="186" customWidth="1"/>
    <col min="2582" max="2582" width="9.75" style="186" customWidth="1"/>
    <col min="2583" max="2816" width="7.5" style="186"/>
    <col min="2817" max="2817" width="5.25" style="186" customWidth="1"/>
    <col min="2818" max="2818" width="7.875" style="186" customWidth="1"/>
    <col min="2819" max="2819" width="8.875" style="186" customWidth="1"/>
    <col min="2820" max="2820" width="7.375" style="186" customWidth="1"/>
    <col min="2821" max="2821" width="18.125" style="186" customWidth="1"/>
    <col min="2822" max="2822" width="37" style="186" customWidth="1"/>
    <col min="2823" max="2823" width="6.5" style="186" bestFit="1" customWidth="1"/>
    <col min="2824" max="2824" width="10.125" style="186" customWidth="1"/>
    <col min="2825" max="2825" width="7.5" style="186" customWidth="1"/>
    <col min="2826" max="2826" width="7.125" style="186" customWidth="1"/>
    <col min="2827" max="2827" width="9.5" style="186" customWidth="1"/>
    <col min="2828" max="2828" width="8" style="186" customWidth="1"/>
    <col min="2829" max="2829" width="9.375" style="186" customWidth="1"/>
    <col min="2830" max="2830" width="8.5" style="186" customWidth="1"/>
    <col min="2831" max="2831" width="7.375" style="186" customWidth="1"/>
    <col min="2832" max="2832" width="6.25" style="186" customWidth="1"/>
    <col min="2833" max="2833" width="7.375" style="186" customWidth="1"/>
    <col min="2834" max="2834" width="6.875" style="186" customWidth="1"/>
    <col min="2835" max="2835" width="8.25" style="186" customWidth="1"/>
    <col min="2836" max="2836" width="7.875" style="186" customWidth="1"/>
    <col min="2837" max="2837" width="8.75" style="186" customWidth="1"/>
    <col min="2838" max="2838" width="9.75" style="186" customWidth="1"/>
    <col min="2839" max="3072" width="7.5" style="186"/>
    <col min="3073" max="3073" width="5.25" style="186" customWidth="1"/>
    <col min="3074" max="3074" width="7.875" style="186" customWidth="1"/>
    <col min="3075" max="3075" width="8.875" style="186" customWidth="1"/>
    <col min="3076" max="3076" width="7.375" style="186" customWidth="1"/>
    <col min="3077" max="3077" width="18.125" style="186" customWidth="1"/>
    <col min="3078" max="3078" width="37" style="186" customWidth="1"/>
    <col min="3079" max="3079" width="6.5" style="186" bestFit="1" customWidth="1"/>
    <col min="3080" max="3080" width="10.125" style="186" customWidth="1"/>
    <col min="3081" max="3081" width="7.5" style="186" customWidth="1"/>
    <col min="3082" max="3082" width="7.125" style="186" customWidth="1"/>
    <col min="3083" max="3083" width="9.5" style="186" customWidth="1"/>
    <col min="3084" max="3084" width="8" style="186" customWidth="1"/>
    <col min="3085" max="3085" width="9.375" style="186" customWidth="1"/>
    <col min="3086" max="3086" width="8.5" style="186" customWidth="1"/>
    <col min="3087" max="3087" width="7.375" style="186" customWidth="1"/>
    <col min="3088" max="3088" width="6.25" style="186" customWidth="1"/>
    <col min="3089" max="3089" width="7.375" style="186" customWidth="1"/>
    <col min="3090" max="3090" width="6.875" style="186" customWidth="1"/>
    <col min="3091" max="3091" width="8.25" style="186" customWidth="1"/>
    <col min="3092" max="3092" width="7.875" style="186" customWidth="1"/>
    <col min="3093" max="3093" width="8.75" style="186" customWidth="1"/>
    <col min="3094" max="3094" width="9.75" style="186" customWidth="1"/>
    <col min="3095" max="3328" width="7.5" style="186"/>
    <col min="3329" max="3329" width="5.25" style="186" customWidth="1"/>
    <col min="3330" max="3330" width="7.875" style="186" customWidth="1"/>
    <col min="3331" max="3331" width="8.875" style="186" customWidth="1"/>
    <col min="3332" max="3332" width="7.375" style="186" customWidth="1"/>
    <col min="3333" max="3333" width="18.125" style="186" customWidth="1"/>
    <col min="3334" max="3334" width="37" style="186" customWidth="1"/>
    <col min="3335" max="3335" width="6.5" style="186" bestFit="1" customWidth="1"/>
    <col min="3336" max="3336" width="10.125" style="186" customWidth="1"/>
    <col min="3337" max="3337" width="7.5" style="186" customWidth="1"/>
    <col min="3338" max="3338" width="7.125" style="186" customWidth="1"/>
    <col min="3339" max="3339" width="9.5" style="186" customWidth="1"/>
    <col min="3340" max="3340" width="8" style="186" customWidth="1"/>
    <col min="3341" max="3341" width="9.375" style="186" customWidth="1"/>
    <col min="3342" max="3342" width="8.5" style="186" customWidth="1"/>
    <col min="3343" max="3343" width="7.375" style="186" customWidth="1"/>
    <col min="3344" max="3344" width="6.25" style="186" customWidth="1"/>
    <col min="3345" max="3345" width="7.375" style="186" customWidth="1"/>
    <col min="3346" max="3346" width="6.875" style="186" customWidth="1"/>
    <col min="3347" max="3347" width="8.25" style="186" customWidth="1"/>
    <col min="3348" max="3348" width="7.875" style="186" customWidth="1"/>
    <col min="3349" max="3349" width="8.75" style="186" customWidth="1"/>
    <col min="3350" max="3350" width="9.75" style="186" customWidth="1"/>
    <col min="3351" max="3584" width="7.5" style="186"/>
    <col min="3585" max="3585" width="5.25" style="186" customWidth="1"/>
    <col min="3586" max="3586" width="7.875" style="186" customWidth="1"/>
    <col min="3587" max="3587" width="8.875" style="186" customWidth="1"/>
    <col min="3588" max="3588" width="7.375" style="186" customWidth="1"/>
    <col min="3589" max="3589" width="18.125" style="186" customWidth="1"/>
    <col min="3590" max="3590" width="37" style="186" customWidth="1"/>
    <col min="3591" max="3591" width="6.5" style="186" bestFit="1" customWidth="1"/>
    <col min="3592" max="3592" width="10.125" style="186" customWidth="1"/>
    <col min="3593" max="3593" width="7.5" style="186" customWidth="1"/>
    <col min="3594" max="3594" width="7.125" style="186" customWidth="1"/>
    <col min="3595" max="3595" width="9.5" style="186" customWidth="1"/>
    <col min="3596" max="3596" width="8" style="186" customWidth="1"/>
    <col min="3597" max="3597" width="9.375" style="186" customWidth="1"/>
    <col min="3598" max="3598" width="8.5" style="186" customWidth="1"/>
    <col min="3599" max="3599" width="7.375" style="186" customWidth="1"/>
    <col min="3600" max="3600" width="6.25" style="186" customWidth="1"/>
    <col min="3601" max="3601" width="7.375" style="186" customWidth="1"/>
    <col min="3602" max="3602" width="6.875" style="186" customWidth="1"/>
    <col min="3603" max="3603" width="8.25" style="186" customWidth="1"/>
    <col min="3604" max="3604" width="7.875" style="186" customWidth="1"/>
    <col min="3605" max="3605" width="8.75" style="186" customWidth="1"/>
    <col min="3606" max="3606" width="9.75" style="186" customWidth="1"/>
    <col min="3607" max="3840" width="7.5" style="186"/>
    <col min="3841" max="3841" width="5.25" style="186" customWidth="1"/>
    <col min="3842" max="3842" width="7.875" style="186" customWidth="1"/>
    <col min="3843" max="3843" width="8.875" style="186" customWidth="1"/>
    <col min="3844" max="3844" width="7.375" style="186" customWidth="1"/>
    <col min="3845" max="3845" width="18.125" style="186" customWidth="1"/>
    <col min="3846" max="3846" width="37" style="186" customWidth="1"/>
    <col min="3847" max="3847" width="6.5" style="186" bestFit="1" customWidth="1"/>
    <col min="3848" max="3848" width="10.125" style="186" customWidth="1"/>
    <col min="3849" max="3849" width="7.5" style="186" customWidth="1"/>
    <col min="3850" max="3850" width="7.125" style="186" customWidth="1"/>
    <col min="3851" max="3851" width="9.5" style="186" customWidth="1"/>
    <col min="3852" max="3852" width="8" style="186" customWidth="1"/>
    <col min="3853" max="3853" width="9.375" style="186" customWidth="1"/>
    <col min="3854" max="3854" width="8.5" style="186" customWidth="1"/>
    <col min="3855" max="3855" width="7.375" style="186" customWidth="1"/>
    <col min="3856" max="3856" width="6.25" style="186" customWidth="1"/>
    <col min="3857" max="3857" width="7.375" style="186" customWidth="1"/>
    <col min="3858" max="3858" width="6.875" style="186" customWidth="1"/>
    <col min="3859" max="3859" width="8.25" style="186" customWidth="1"/>
    <col min="3860" max="3860" width="7.875" style="186" customWidth="1"/>
    <col min="3861" max="3861" width="8.75" style="186" customWidth="1"/>
    <col min="3862" max="3862" width="9.75" style="186" customWidth="1"/>
    <col min="3863" max="4096" width="7.5" style="186"/>
    <col min="4097" max="4097" width="5.25" style="186" customWidth="1"/>
    <col min="4098" max="4098" width="7.875" style="186" customWidth="1"/>
    <col min="4099" max="4099" width="8.875" style="186" customWidth="1"/>
    <col min="4100" max="4100" width="7.375" style="186" customWidth="1"/>
    <col min="4101" max="4101" width="18.125" style="186" customWidth="1"/>
    <col min="4102" max="4102" width="37" style="186" customWidth="1"/>
    <col min="4103" max="4103" width="6.5" style="186" bestFit="1" customWidth="1"/>
    <col min="4104" max="4104" width="10.125" style="186" customWidth="1"/>
    <col min="4105" max="4105" width="7.5" style="186" customWidth="1"/>
    <col min="4106" max="4106" width="7.125" style="186" customWidth="1"/>
    <col min="4107" max="4107" width="9.5" style="186" customWidth="1"/>
    <col min="4108" max="4108" width="8" style="186" customWidth="1"/>
    <col min="4109" max="4109" width="9.375" style="186" customWidth="1"/>
    <col min="4110" max="4110" width="8.5" style="186" customWidth="1"/>
    <col min="4111" max="4111" width="7.375" style="186" customWidth="1"/>
    <col min="4112" max="4112" width="6.25" style="186" customWidth="1"/>
    <col min="4113" max="4113" width="7.375" style="186" customWidth="1"/>
    <col min="4114" max="4114" width="6.875" style="186" customWidth="1"/>
    <col min="4115" max="4115" width="8.25" style="186" customWidth="1"/>
    <col min="4116" max="4116" width="7.875" style="186" customWidth="1"/>
    <col min="4117" max="4117" width="8.75" style="186" customWidth="1"/>
    <col min="4118" max="4118" width="9.75" style="186" customWidth="1"/>
    <col min="4119" max="4352" width="7.5" style="186"/>
    <col min="4353" max="4353" width="5.25" style="186" customWidth="1"/>
    <col min="4354" max="4354" width="7.875" style="186" customWidth="1"/>
    <col min="4355" max="4355" width="8.875" style="186" customWidth="1"/>
    <col min="4356" max="4356" width="7.375" style="186" customWidth="1"/>
    <col min="4357" max="4357" width="18.125" style="186" customWidth="1"/>
    <col min="4358" max="4358" width="37" style="186" customWidth="1"/>
    <col min="4359" max="4359" width="6.5" style="186" bestFit="1" customWidth="1"/>
    <col min="4360" max="4360" width="10.125" style="186" customWidth="1"/>
    <col min="4361" max="4361" width="7.5" style="186" customWidth="1"/>
    <col min="4362" max="4362" width="7.125" style="186" customWidth="1"/>
    <col min="4363" max="4363" width="9.5" style="186" customWidth="1"/>
    <col min="4364" max="4364" width="8" style="186" customWidth="1"/>
    <col min="4365" max="4365" width="9.375" style="186" customWidth="1"/>
    <col min="4366" max="4366" width="8.5" style="186" customWidth="1"/>
    <col min="4367" max="4367" width="7.375" style="186" customWidth="1"/>
    <col min="4368" max="4368" width="6.25" style="186" customWidth="1"/>
    <col min="4369" max="4369" width="7.375" style="186" customWidth="1"/>
    <col min="4370" max="4370" width="6.875" style="186" customWidth="1"/>
    <col min="4371" max="4371" width="8.25" style="186" customWidth="1"/>
    <col min="4372" max="4372" width="7.875" style="186" customWidth="1"/>
    <col min="4373" max="4373" width="8.75" style="186" customWidth="1"/>
    <col min="4374" max="4374" width="9.75" style="186" customWidth="1"/>
    <col min="4375" max="4608" width="7.5" style="186"/>
    <col min="4609" max="4609" width="5.25" style="186" customWidth="1"/>
    <col min="4610" max="4610" width="7.875" style="186" customWidth="1"/>
    <col min="4611" max="4611" width="8.875" style="186" customWidth="1"/>
    <col min="4612" max="4612" width="7.375" style="186" customWidth="1"/>
    <col min="4613" max="4613" width="18.125" style="186" customWidth="1"/>
    <col min="4614" max="4614" width="37" style="186" customWidth="1"/>
    <col min="4615" max="4615" width="6.5" style="186" bestFit="1" customWidth="1"/>
    <col min="4616" max="4616" width="10.125" style="186" customWidth="1"/>
    <col min="4617" max="4617" width="7.5" style="186" customWidth="1"/>
    <col min="4618" max="4618" width="7.125" style="186" customWidth="1"/>
    <col min="4619" max="4619" width="9.5" style="186" customWidth="1"/>
    <col min="4620" max="4620" width="8" style="186" customWidth="1"/>
    <col min="4621" max="4621" width="9.375" style="186" customWidth="1"/>
    <col min="4622" max="4622" width="8.5" style="186" customWidth="1"/>
    <col min="4623" max="4623" width="7.375" style="186" customWidth="1"/>
    <col min="4624" max="4624" width="6.25" style="186" customWidth="1"/>
    <col min="4625" max="4625" width="7.375" style="186" customWidth="1"/>
    <col min="4626" max="4626" width="6.875" style="186" customWidth="1"/>
    <col min="4627" max="4627" width="8.25" style="186" customWidth="1"/>
    <col min="4628" max="4628" width="7.875" style="186" customWidth="1"/>
    <col min="4629" max="4629" width="8.75" style="186" customWidth="1"/>
    <col min="4630" max="4630" width="9.75" style="186" customWidth="1"/>
    <col min="4631" max="4864" width="7.5" style="186"/>
    <col min="4865" max="4865" width="5.25" style="186" customWidth="1"/>
    <col min="4866" max="4866" width="7.875" style="186" customWidth="1"/>
    <col min="4867" max="4867" width="8.875" style="186" customWidth="1"/>
    <col min="4868" max="4868" width="7.375" style="186" customWidth="1"/>
    <col min="4869" max="4869" width="18.125" style="186" customWidth="1"/>
    <col min="4870" max="4870" width="37" style="186" customWidth="1"/>
    <col min="4871" max="4871" width="6.5" style="186" bestFit="1" customWidth="1"/>
    <col min="4872" max="4872" width="10.125" style="186" customWidth="1"/>
    <col min="4873" max="4873" width="7.5" style="186" customWidth="1"/>
    <col min="4874" max="4874" width="7.125" style="186" customWidth="1"/>
    <col min="4875" max="4875" width="9.5" style="186" customWidth="1"/>
    <col min="4876" max="4876" width="8" style="186" customWidth="1"/>
    <col min="4877" max="4877" width="9.375" style="186" customWidth="1"/>
    <col min="4878" max="4878" width="8.5" style="186" customWidth="1"/>
    <col min="4879" max="4879" width="7.375" style="186" customWidth="1"/>
    <col min="4880" max="4880" width="6.25" style="186" customWidth="1"/>
    <col min="4881" max="4881" width="7.375" style="186" customWidth="1"/>
    <col min="4882" max="4882" width="6.875" style="186" customWidth="1"/>
    <col min="4883" max="4883" width="8.25" style="186" customWidth="1"/>
    <col min="4884" max="4884" width="7.875" style="186" customWidth="1"/>
    <col min="4885" max="4885" width="8.75" style="186" customWidth="1"/>
    <col min="4886" max="4886" width="9.75" style="186" customWidth="1"/>
    <col min="4887" max="5120" width="7.5" style="186"/>
    <col min="5121" max="5121" width="5.25" style="186" customWidth="1"/>
    <col min="5122" max="5122" width="7.875" style="186" customWidth="1"/>
    <col min="5123" max="5123" width="8.875" style="186" customWidth="1"/>
    <col min="5124" max="5124" width="7.375" style="186" customWidth="1"/>
    <col min="5125" max="5125" width="18.125" style="186" customWidth="1"/>
    <col min="5126" max="5126" width="37" style="186" customWidth="1"/>
    <col min="5127" max="5127" width="6.5" style="186" bestFit="1" customWidth="1"/>
    <col min="5128" max="5128" width="10.125" style="186" customWidth="1"/>
    <col min="5129" max="5129" width="7.5" style="186" customWidth="1"/>
    <col min="5130" max="5130" width="7.125" style="186" customWidth="1"/>
    <col min="5131" max="5131" width="9.5" style="186" customWidth="1"/>
    <col min="5132" max="5132" width="8" style="186" customWidth="1"/>
    <col min="5133" max="5133" width="9.375" style="186" customWidth="1"/>
    <col min="5134" max="5134" width="8.5" style="186" customWidth="1"/>
    <col min="5135" max="5135" width="7.375" style="186" customWidth="1"/>
    <col min="5136" max="5136" width="6.25" style="186" customWidth="1"/>
    <col min="5137" max="5137" width="7.375" style="186" customWidth="1"/>
    <col min="5138" max="5138" width="6.875" style="186" customWidth="1"/>
    <col min="5139" max="5139" width="8.25" style="186" customWidth="1"/>
    <col min="5140" max="5140" width="7.875" style="186" customWidth="1"/>
    <col min="5141" max="5141" width="8.75" style="186" customWidth="1"/>
    <col min="5142" max="5142" width="9.75" style="186" customWidth="1"/>
    <col min="5143" max="5376" width="7.5" style="186"/>
    <col min="5377" max="5377" width="5.25" style="186" customWidth="1"/>
    <col min="5378" max="5378" width="7.875" style="186" customWidth="1"/>
    <col min="5379" max="5379" width="8.875" style="186" customWidth="1"/>
    <col min="5380" max="5380" width="7.375" style="186" customWidth="1"/>
    <col min="5381" max="5381" width="18.125" style="186" customWidth="1"/>
    <col min="5382" max="5382" width="37" style="186" customWidth="1"/>
    <col min="5383" max="5383" width="6.5" style="186" bestFit="1" customWidth="1"/>
    <col min="5384" max="5384" width="10.125" style="186" customWidth="1"/>
    <col min="5385" max="5385" width="7.5" style="186" customWidth="1"/>
    <col min="5386" max="5386" width="7.125" style="186" customWidth="1"/>
    <col min="5387" max="5387" width="9.5" style="186" customWidth="1"/>
    <col min="5388" max="5388" width="8" style="186" customWidth="1"/>
    <col min="5389" max="5389" width="9.375" style="186" customWidth="1"/>
    <col min="5390" max="5390" width="8.5" style="186" customWidth="1"/>
    <col min="5391" max="5391" width="7.375" style="186" customWidth="1"/>
    <col min="5392" max="5392" width="6.25" style="186" customWidth="1"/>
    <col min="5393" max="5393" width="7.375" style="186" customWidth="1"/>
    <col min="5394" max="5394" width="6.875" style="186" customWidth="1"/>
    <col min="5395" max="5395" width="8.25" style="186" customWidth="1"/>
    <col min="5396" max="5396" width="7.875" style="186" customWidth="1"/>
    <col min="5397" max="5397" width="8.75" style="186" customWidth="1"/>
    <col min="5398" max="5398" width="9.75" style="186" customWidth="1"/>
    <col min="5399" max="5632" width="7.5" style="186"/>
    <col min="5633" max="5633" width="5.25" style="186" customWidth="1"/>
    <col min="5634" max="5634" width="7.875" style="186" customWidth="1"/>
    <col min="5635" max="5635" width="8.875" style="186" customWidth="1"/>
    <col min="5636" max="5636" width="7.375" style="186" customWidth="1"/>
    <col min="5637" max="5637" width="18.125" style="186" customWidth="1"/>
    <col min="5638" max="5638" width="37" style="186" customWidth="1"/>
    <col min="5639" max="5639" width="6.5" style="186" bestFit="1" customWidth="1"/>
    <col min="5640" max="5640" width="10.125" style="186" customWidth="1"/>
    <col min="5641" max="5641" width="7.5" style="186" customWidth="1"/>
    <col min="5642" max="5642" width="7.125" style="186" customWidth="1"/>
    <col min="5643" max="5643" width="9.5" style="186" customWidth="1"/>
    <col min="5644" max="5644" width="8" style="186" customWidth="1"/>
    <col min="5645" max="5645" width="9.375" style="186" customWidth="1"/>
    <col min="5646" max="5646" width="8.5" style="186" customWidth="1"/>
    <col min="5647" max="5647" width="7.375" style="186" customWidth="1"/>
    <col min="5648" max="5648" width="6.25" style="186" customWidth="1"/>
    <col min="5649" max="5649" width="7.375" style="186" customWidth="1"/>
    <col min="5650" max="5650" width="6.875" style="186" customWidth="1"/>
    <col min="5651" max="5651" width="8.25" style="186" customWidth="1"/>
    <col min="5652" max="5652" width="7.875" style="186" customWidth="1"/>
    <col min="5653" max="5653" width="8.75" style="186" customWidth="1"/>
    <col min="5654" max="5654" width="9.75" style="186" customWidth="1"/>
    <col min="5655" max="5888" width="7.5" style="186"/>
    <col min="5889" max="5889" width="5.25" style="186" customWidth="1"/>
    <col min="5890" max="5890" width="7.875" style="186" customWidth="1"/>
    <col min="5891" max="5891" width="8.875" style="186" customWidth="1"/>
    <col min="5892" max="5892" width="7.375" style="186" customWidth="1"/>
    <col min="5893" max="5893" width="18.125" style="186" customWidth="1"/>
    <col min="5894" max="5894" width="37" style="186" customWidth="1"/>
    <col min="5895" max="5895" width="6.5" style="186" bestFit="1" customWidth="1"/>
    <col min="5896" max="5896" width="10.125" style="186" customWidth="1"/>
    <col min="5897" max="5897" width="7.5" style="186" customWidth="1"/>
    <col min="5898" max="5898" width="7.125" style="186" customWidth="1"/>
    <col min="5899" max="5899" width="9.5" style="186" customWidth="1"/>
    <col min="5900" max="5900" width="8" style="186" customWidth="1"/>
    <col min="5901" max="5901" width="9.375" style="186" customWidth="1"/>
    <col min="5902" max="5902" width="8.5" style="186" customWidth="1"/>
    <col min="5903" max="5903" width="7.375" style="186" customWidth="1"/>
    <col min="5904" max="5904" width="6.25" style="186" customWidth="1"/>
    <col min="5905" max="5905" width="7.375" style="186" customWidth="1"/>
    <col min="5906" max="5906" width="6.875" style="186" customWidth="1"/>
    <col min="5907" max="5907" width="8.25" style="186" customWidth="1"/>
    <col min="5908" max="5908" width="7.875" style="186" customWidth="1"/>
    <col min="5909" max="5909" width="8.75" style="186" customWidth="1"/>
    <col min="5910" max="5910" width="9.75" style="186" customWidth="1"/>
    <col min="5911" max="6144" width="7.5" style="186"/>
    <col min="6145" max="6145" width="5.25" style="186" customWidth="1"/>
    <col min="6146" max="6146" width="7.875" style="186" customWidth="1"/>
    <col min="6147" max="6147" width="8.875" style="186" customWidth="1"/>
    <col min="6148" max="6148" width="7.375" style="186" customWidth="1"/>
    <col min="6149" max="6149" width="18.125" style="186" customWidth="1"/>
    <col min="6150" max="6150" width="37" style="186" customWidth="1"/>
    <col min="6151" max="6151" width="6.5" style="186" bestFit="1" customWidth="1"/>
    <col min="6152" max="6152" width="10.125" style="186" customWidth="1"/>
    <col min="6153" max="6153" width="7.5" style="186" customWidth="1"/>
    <col min="6154" max="6154" width="7.125" style="186" customWidth="1"/>
    <col min="6155" max="6155" width="9.5" style="186" customWidth="1"/>
    <col min="6156" max="6156" width="8" style="186" customWidth="1"/>
    <col min="6157" max="6157" width="9.375" style="186" customWidth="1"/>
    <col min="6158" max="6158" width="8.5" style="186" customWidth="1"/>
    <col min="6159" max="6159" width="7.375" style="186" customWidth="1"/>
    <col min="6160" max="6160" width="6.25" style="186" customWidth="1"/>
    <col min="6161" max="6161" width="7.375" style="186" customWidth="1"/>
    <col min="6162" max="6162" width="6.875" style="186" customWidth="1"/>
    <col min="6163" max="6163" width="8.25" style="186" customWidth="1"/>
    <col min="6164" max="6164" width="7.875" style="186" customWidth="1"/>
    <col min="6165" max="6165" width="8.75" style="186" customWidth="1"/>
    <col min="6166" max="6166" width="9.75" style="186" customWidth="1"/>
    <col min="6167" max="6400" width="7.5" style="186"/>
    <col min="6401" max="6401" width="5.25" style="186" customWidth="1"/>
    <col min="6402" max="6402" width="7.875" style="186" customWidth="1"/>
    <col min="6403" max="6403" width="8.875" style="186" customWidth="1"/>
    <col min="6404" max="6404" width="7.375" style="186" customWidth="1"/>
    <col min="6405" max="6405" width="18.125" style="186" customWidth="1"/>
    <col min="6406" max="6406" width="37" style="186" customWidth="1"/>
    <col min="6407" max="6407" width="6.5" style="186" bestFit="1" customWidth="1"/>
    <col min="6408" max="6408" width="10.125" style="186" customWidth="1"/>
    <col min="6409" max="6409" width="7.5" style="186" customWidth="1"/>
    <col min="6410" max="6410" width="7.125" style="186" customWidth="1"/>
    <col min="6411" max="6411" width="9.5" style="186" customWidth="1"/>
    <col min="6412" max="6412" width="8" style="186" customWidth="1"/>
    <col min="6413" max="6413" width="9.375" style="186" customWidth="1"/>
    <col min="6414" max="6414" width="8.5" style="186" customWidth="1"/>
    <col min="6415" max="6415" width="7.375" style="186" customWidth="1"/>
    <col min="6416" max="6416" width="6.25" style="186" customWidth="1"/>
    <col min="6417" max="6417" width="7.375" style="186" customWidth="1"/>
    <col min="6418" max="6418" width="6.875" style="186" customWidth="1"/>
    <col min="6419" max="6419" width="8.25" style="186" customWidth="1"/>
    <col min="6420" max="6420" width="7.875" style="186" customWidth="1"/>
    <col min="6421" max="6421" width="8.75" style="186" customWidth="1"/>
    <col min="6422" max="6422" width="9.75" style="186" customWidth="1"/>
    <col min="6423" max="6656" width="7.5" style="186"/>
    <col min="6657" max="6657" width="5.25" style="186" customWidth="1"/>
    <col min="6658" max="6658" width="7.875" style="186" customWidth="1"/>
    <col min="6659" max="6659" width="8.875" style="186" customWidth="1"/>
    <col min="6660" max="6660" width="7.375" style="186" customWidth="1"/>
    <col min="6661" max="6661" width="18.125" style="186" customWidth="1"/>
    <col min="6662" max="6662" width="37" style="186" customWidth="1"/>
    <col min="6663" max="6663" width="6.5" style="186" bestFit="1" customWidth="1"/>
    <col min="6664" max="6664" width="10.125" style="186" customWidth="1"/>
    <col min="6665" max="6665" width="7.5" style="186" customWidth="1"/>
    <col min="6666" max="6666" width="7.125" style="186" customWidth="1"/>
    <col min="6667" max="6667" width="9.5" style="186" customWidth="1"/>
    <col min="6668" max="6668" width="8" style="186" customWidth="1"/>
    <col min="6669" max="6669" width="9.375" style="186" customWidth="1"/>
    <col min="6670" max="6670" width="8.5" style="186" customWidth="1"/>
    <col min="6671" max="6671" width="7.375" style="186" customWidth="1"/>
    <col min="6672" max="6672" width="6.25" style="186" customWidth="1"/>
    <col min="6673" max="6673" width="7.375" style="186" customWidth="1"/>
    <col min="6674" max="6674" width="6.875" style="186" customWidth="1"/>
    <col min="6675" max="6675" width="8.25" style="186" customWidth="1"/>
    <col min="6676" max="6676" width="7.875" style="186" customWidth="1"/>
    <col min="6677" max="6677" width="8.75" style="186" customWidth="1"/>
    <col min="6678" max="6678" width="9.75" style="186" customWidth="1"/>
    <col min="6679" max="6912" width="7.5" style="186"/>
    <col min="6913" max="6913" width="5.25" style="186" customWidth="1"/>
    <col min="6914" max="6914" width="7.875" style="186" customWidth="1"/>
    <col min="6915" max="6915" width="8.875" style="186" customWidth="1"/>
    <col min="6916" max="6916" width="7.375" style="186" customWidth="1"/>
    <col min="6917" max="6917" width="18.125" style="186" customWidth="1"/>
    <col min="6918" max="6918" width="37" style="186" customWidth="1"/>
    <col min="6919" max="6919" width="6.5" style="186" bestFit="1" customWidth="1"/>
    <col min="6920" max="6920" width="10.125" style="186" customWidth="1"/>
    <col min="6921" max="6921" width="7.5" style="186" customWidth="1"/>
    <col min="6922" max="6922" width="7.125" style="186" customWidth="1"/>
    <col min="6923" max="6923" width="9.5" style="186" customWidth="1"/>
    <col min="6924" max="6924" width="8" style="186" customWidth="1"/>
    <col min="6925" max="6925" width="9.375" style="186" customWidth="1"/>
    <col min="6926" max="6926" width="8.5" style="186" customWidth="1"/>
    <col min="6927" max="6927" width="7.375" style="186" customWidth="1"/>
    <col min="6928" max="6928" width="6.25" style="186" customWidth="1"/>
    <col min="6929" max="6929" width="7.375" style="186" customWidth="1"/>
    <col min="6930" max="6930" width="6.875" style="186" customWidth="1"/>
    <col min="6931" max="6931" width="8.25" style="186" customWidth="1"/>
    <col min="6932" max="6932" width="7.875" style="186" customWidth="1"/>
    <col min="6933" max="6933" width="8.75" style="186" customWidth="1"/>
    <col min="6934" max="6934" width="9.75" style="186" customWidth="1"/>
    <col min="6935" max="7168" width="7.5" style="186"/>
    <col min="7169" max="7169" width="5.25" style="186" customWidth="1"/>
    <col min="7170" max="7170" width="7.875" style="186" customWidth="1"/>
    <col min="7171" max="7171" width="8.875" style="186" customWidth="1"/>
    <col min="7172" max="7172" width="7.375" style="186" customWidth="1"/>
    <col min="7173" max="7173" width="18.125" style="186" customWidth="1"/>
    <col min="7174" max="7174" width="37" style="186" customWidth="1"/>
    <col min="7175" max="7175" width="6.5" style="186" bestFit="1" customWidth="1"/>
    <col min="7176" max="7176" width="10.125" style="186" customWidth="1"/>
    <col min="7177" max="7177" width="7.5" style="186" customWidth="1"/>
    <col min="7178" max="7178" width="7.125" style="186" customWidth="1"/>
    <col min="7179" max="7179" width="9.5" style="186" customWidth="1"/>
    <col min="7180" max="7180" width="8" style="186" customWidth="1"/>
    <col min="7181" max="7181" width="9.375" style="186" customWidth="1"/>
    <col min="7182" max="7182" width="8.5" style="186" customWidth="1"/>
    <col min="7183" max="7183" width="7.375" style="186" customWidth="1"/>
    <col min="7184" max="7184" width="6.25" style="186" customWidth="1"/>
    <col min="7185" max="7185" width="7.375" style="186" customWidth="1"/>
    <col min="7186" max="7186" width="6.875" style="186" customWidth="1"/>
    <col min="7187" max="7187" width="8.25" style="186" customWidth="1"/>
    <col min="7188" max="7188" width="7.875" style="186" customWidth="1"/>
    <col min="7189" max="7189" width="8.75" style="186" customWidth="1"/>
    <col min="7190" max="7190" width="9.75" style="186" customWidth="1"/>
    <col min="7191" max="7424" width="7.5" style="186"/>
    <col min="7425" max="7425" width="5.25" style="186" customWidth="1"/>
    <col min="7426" max="7426" width="7.875" style="186" customWidth="1"/>
    <col min="7427" max="7427" width="8.875" style="186" customWidth="1"/>
    <col min="7428" max="7428" width="7.375" style="186" customWidth="1"/>
    <col min="7429" max="7429" width="18.125" style="186" customWidth="1"/>
    <col min="7430" max="7430" width="37" style="186" customWidth="1"/>
    <col min="7431" max="7431" width="6.5" style="186" bestFit="1" customWidth="1"/>
    <col min="7432" max="7432" width="10.125" style="186" customWidth="1"/>
    <col min="7433" max="7433" width="7.5" style="186" customWidth="1"/>
    <col min="7434" max="7434" width="7.125" style="186" customWidth="1"/>
    <col min="7435" max="7435" width="9.5" style="186" customWidth="1"/>
    <col min="7436" max="7436" width="8" style="186" customWidth="1"/>
    <col min="7437" max="7437" width="9.375" style="186" customWidth="1"/>
    <col min="7438" max="7438" width="8.5" style="186" customWidth="1"/>
    <col min="7439" max="7439" width="7.375" style="186" customWidth="1"/>
    <col min="7440" max="7440" width="6.25" style="186" customWidth="1"/>
    <col min="7441" max="7441" width="7.375" style="186" customWidth="1"/>
    <col min="7442" max="7442" width="6.875" style="186" customWidth="1"/>
    <col min="7443" max="7443" width="8.25" style="186" customWidth="1"/>
    <col min="7444" max="7444" width="7.875" style="186" customWidth="1"/>
    <col min="7445" max="7445" width="8.75" style="186" customWidth="1"/>
    <col min="7446" max="7446" width="9.75" style="186" customWidth="1"/>
    <col min="7447" max="7680" width="7.5" style="186"/>
    <col min="7681" max="7681" width="5.25" style="186" customWidth="1"/>
    <col min="7682" max="7682" width="7.875" style="186" customWidth="1"/>
    <col min="7683" max="7683" width="8.875" style="186" customWidth="1"/>
    <col min="7684" max="7684" width="7.375" style="186" customWidth="1"/>
    <col min="7685" max="7685" width="18.125" style="186" customWidth="1"/>
    <col min="7686" max="7686" width="37" style="186" customWidth="1"/>
    <col min="7687" max="7687" width="6.5" style="186" bestFit="1" customWidth="1"/>
    <col min="7688" max="7688" width="10.125" style="186" customWidth="1"/>
    <col min="7689" max="7689" width="7.5" style="186" customWidth="1"/>
    <col min="7690" max="7690" width="7.125" style="186" customWidth="1"/>
    <col min="7691" max="7691" width="9.5" style="186" customWidth="1"/>
    <col min="7692" max="7692" width="8" style="186" customWidth="1"/>
    <col min="7693" max="7693" width="9.375" style="186" customWidth="1"/>
    <col min="7694" max="7694" width="8.5" style="186" customWidth="1"/>
    <col min="7695" max="7695" width="7.375" style="186" customWidth="1"/>
    <col min="7696" max="7696" width="6.25" style="186" customWidth="1"/>
    <col min="7697" max="7697" width="7.375" style="186" customWidth="1"/>
    <col min="7698" max="7698" width="6.875" style="186" customWidth="1"/>
    <col min="7699" max="7699" width="8.25" style="186" customWidth="1"/>
    <col min="7700" max="7700" width="7.875" style="186" customWidth="1"/>
    <col min="7701" max="7701" width="8.75" style="186" customWidth="1"/>
    <col min="7702" max="7702" width="9.75" style="186" customWidth="1"/>
    <col min="7703" max="7936" width="7.5" style="186"/>
    <col min="7937" max="7937" width="5.25" style="186" customWidth="1"/>
    <col min="7938" max="7938" width="7.875" style="186" customWidth="1"/>
    <col min="7939" max="7939" width="8.875" style="186" customWidth="1"/>
    <col min="7940" max="7940" width="7.375" style="186" customWidth="1"/>
    <col min="7941" max="7941" width="18.125" style="186" customWidth="1"/>
    <col min="7942" max="7942" width="37" style="186" customWidth="1"/>
    <col min="7943" max="7943" width="6.5" style="186" bestFit="1" customWidth="1"/>
    <col min="7944" max="7944" width="10.125" style="186" customWidth="1"/>
    <col min="7945" max="7945" width="7.5" style="186" customWidth="1"/>
    <col min="7946" max="7946" width="7.125" style="186" customWidth="1"/>
    <col min="7947" max="7947" width="9.5" style="186" customWidth="1"/>
    <col min="7948" max="7948" width="8" style="186" customWidth="1"/>
    <col min="7949" max="7949" width="9.375" style="186" customWidth="1"/>
    <col min="7950" max="7950" width="8.5" style="186" customWidth="1"/>
    <col min="7951" max="7951" width="7.375" style="186" customWidth="1"/>
    <col min="7952" max="7952" width="6.25" style="186" customWidth="1"/>
    <col min="7953" max="7953" width="7.375" style="186" customWidth="1"/>
    <col min="7954" max="7954" width="6.875" style="186" customWidth="1"/>
    <col min="7955" max="7955" width="8.25" style="186" customWidth="1"/>
    <col min="7956" max="7956" width="7.875" style="186" customWidth="1"/>
    <col min="7957" max="7957" width="8.75" style="186" customWidth="1"/>
    <col min="7958" max="7958" width="9.75" style="186" customWidth="1"/>
    <col min="7959" max="8192" width="7.5" style="186"/>
    <col min="8193" max="8193" width="5.25" style="186" customWidth="1"/>
    <col min="8194" max="8194" width="7.875" style="186" customWidth="1"/>
    <col min="8195" max="8195" width="8.875" style="186" customWidth="1"/>
    <col min="8196" max="8196" width="7.375" style="186" customWidth="1"/>
    <col min="8197" max="8197" width="18.125" style="186" customWidth="1"/>
    <col min="8198" max="8198" width="37" style="186" customWidth="1"/>
    <col min="8199" max="8199" width="6.5" style="186" bestFit="1" customWidth="1"/>
    <col min="8200" max="8200" width="10.125" style="186" customWidth="1"/>
    <col min="8201" max="8201" width="7.5" style="186" customWidth="1"/>
    <col min="8202" max="8202" width="7.125" style="186" customWidth="1"/>
    <col min="8203" max="8203" width="9.5" style="186" customWidth="1"/>
    <col min="8204" max="8204" width="8" style="186" customWidth="1"/>
    <col min="8205" max="8205" width="9.375" style="186" customWidth="1"/>
    <col min="8206" max="8206" width="8.5" style="186" customWidth="1"/>
    <col min="8207" max="8207" width="7.375" style="186" customWidth="1"/>
    <col min="8208" max="8208" width="6.25" style="186" customWidth="1"/>
    <col min="8209" max="8209" width="7.375" style="186" customWidth="1"/>
    <col min="8210" max="8210" width="6.875" style="186" customWidth="1"/>
    <col min="8211" max="8211" width="8.25" style="186" customWidth="1"/>
    <col min="8212" max="8212" width="7.875" style="186" customWidth="1"/>
    <col min="8213" max="8213" width="8.75" style="186" customWidth="1"/>
    <col min="8214" max="8214" width="9.75" style="186" customWidth="1"/>
    <col min="8215" max="8448" width="7.5" style="186"/>
    <col min="8449" max="8449" width="5.25" style="186" customWidth="1"/>
    <col min="8450" max="8450" width="7.875" style="186" customWidth="1"/>
    <col min="8451" max="8451" width="8.875" style="186" customWidth="1"/>
    <col min="8452" max="8452" width="7.375" style="186" customWidth="1"/>
    <col min="8453" max="8453" width="18.125" style="186" customWidth="1"/>
    <col min="8454" max="8454" width="37" style="186" customWidth="1"/>
    <col min="8455" max="8455" width="6.5" style="186" bestFit="1" customWidth="1"/>
    <col min="8456" max="8456" width="10.125" style="186" customWidth="1"/>
    <col min="8457" max="8457" width="7.5" style="186" customWidth="1"/>
    <col min="8458" max="8458" width="7.125" style="186" customWidth="1"/>
    <col min="8459" max="8459" width="9.5" style="186" customWidth="1"/>
    <col min="8460" max="8460" width="8" style="186" customWidth="1"/>
    <col min="8461" max="8461" width="9.375" style="186" customWidth="1"/>
    <col min="8462" max="8462" width="8.5" style="186" customWidth="1"/>
    <col min="8463" max="8463" width="7.375" style="186" customWidth="1"/>
    <col min="8464" max="8464" width="6.25" style="186" customWidth="1"/>
    <col min="8465" max="8465" width="7.375" style="186" customWidth="1"/>
    <col min="8466" max="8466" width="6.875" style="186" customWidth="1"/>
    <col min="8467" max="8467" width="8.25" style="186" customWidth="1"/>
    <col min="8468" max="8468" width="7.875" style="186" customWidth="1"/>
    <col min="8469" max="8469" width="8.75" style="186" customWidth="1"/>
    <col min="8470" max="8470" width="9.75" style="186" customWidth="1"/>
    <col min="8471" max="8704" width="7.5" style="186"/>
    <col min="8705" max="8705" width="5.25" style="186" customWidth="1"/>
    <col min="8706" max="8706" width="7.875" style="186" customWidth="1"/>
    <col min="8707" max="8707" width="8.875" style="186" customWidth="1"/>
    <col min="8708" max="8708" width="7.375" style="186" customWidth="1"/>
    <col min="8709" max="8709" width="18.125" style="186" customWidth="1"/>
    <col min="8710" max="8710" width="37" style="186" customWidth="1"/>
    <col min="8711" max="8711" width="6.5" style="186" bestFit="1" customWidth="1"/>
    <col min="8712" max="8712" width="10.125" style="186" customWidth="1"/>
    <col min="8713" max="8713" width="7.5" style="186" customWidth="1"/>
    <col min="8714" max="8714" width="7.125" style="186" customWidth="1"/>
    <col min="8715" max="8715" width="9.5" style="186" customWidth="1"/>
    <col min="8716" max="8716" width="8" style="186" customWidth="1"/>
    <col min="8717" max="8717" width="9.375" style="186" customWidth="1"/>
    <col min="8718" max="8718" width="8.5" style="186" customWidth="1"/>
    <col min="8719" max="8719" width="7.375" style="186" customWidth="1"/>
    <col min="8720" max="8720" width="6.25" style="186" customWidth="1"/>
    <col min="8721" max="8721" width="7.375" style="186" customWidth="1"/>
    <col min="8722" max="8722" width="6.875" style="186" customWidth="1"/>
    <col min="8723" max="8723" width="8.25" style="186" customWidth="1"/>
    <col min="8724" max="8724" width="7.875" style="186" customWidth="1"/>
    <col min="8725" max="8725" width="8.75" style="186" customWidth="1"/>
    <col min="8726" max="8726" width="9.75" style="186" customWidth="1"/>
    <col min="8727" max="8960" width="7.5" style="186"/>
    <col min="8961" max="8961" width="5.25" style="186" customWidth="1"/>
    <col min="8962" max="8962" width="7.875" style="186" customWidth="1"/>
    <col min="8963" max="8963" width="8.875" style="186" customWidth="1"/>
    <col min="8964" max="8964" width="7.375" style="186" customWidth="1"/>
    <col min="8965" max="8965" width="18.125" style="186" customWidth="1"/>
    <col min="8966" max="8966" width="37" style="186" customWidth="1"/>
    <col min="8967" max="8967" width="6.5" style="186" bestFit="1" customWidth="1"/>
    <col min="8968" max="8968" width="10.125" style="186" customWidth="1"/>
    <col min="8969" max="8969" width="7.5" style="186" customWidth="1"/>
    <col min="8970" max="8970" width="7.125" style="186" customWidth="1"/>
    <col min="8971" max="8971" width="9.5" style="186" customWidth="1"/>
    <col min="8972" max="8972" width="8" style="186" customWidth="1"/>
    <col min="8973" max="8973" width="9.375" style="186" customWidth="1"/>
    <col min="8974" max="8974" width="8.5" style="186" customWidth="1"/>
    <col min="8975" max="8975" width="7.375" style="186" customWidth="1"/>
    <col min="8976" max="8976" width="6.25" style="186" customWidth="1"/>
    <col min="8977" max="8977" width="7.375" style="186" customWidth="1"/>
    <col min="8978" max="8978" width="6.875" style="186" customWidth="1"/>
    <col min="8979" max="8979" width="8.25" style="186" customWidth="1"/>
    <col min="8980" max="8980" width="7.875" style="186" customWidth="1"/>
    <col min="8981" max="8981" width="8.75" style="186" customWidth="1"/>
    <col min="8982" max="8982" width="9.75" style="186" customWidth="1"/>
    <col min="8983" max="9216" width="7.5" style="186"/>
    <col min="9217" max="9217" width="5.25" style="186" customWidth="1"/>
    <col min="9218" max="9218" width="7.875" style="186" customWidth="1"/>
    <col min="9219" max="9219" width="8.875" style="186" customWidth="1"/>
    <col min="9220" max="9220" width="7.375" style="186" customWidth="1"/>
    <col min="9221" max="9221" width="18.125" style="186" customWidth="1"/>
    <col min="9222" max="9222" width="37" style="186" customWidth="1"/>
    <col min="9223" max="9223" width="6.5" style="186" bestFit="1" customWidth="1"/>
    <col min="9224" max="9224" width="10.125" style="186" customWidth="1"/>
    <col min="9225" max="9225" width="7.5" style="186" customWidth="1"/>
    <col min="9226" max="9226" width="7.125" style="186" customWidth="1"/>
    <col min="9227" max="9227" width="9.5" style="186" customWidth="1"/>
    <col min="9228" max="9228" width="8" style="186" customWidth="1"/>
    <col min="9229" max="9229" width="9.375" style="186" customWidth="1"/>
    <col min="9230" max="9230" width="8.5" style="186" customWidth="1"/>
    <col min="9231" max="9231" width="7.375" style="186" customWidth="1"/>
    <col min="9232" max="9232" width="6.25" style="186" customWidth="1"/>
    <col min="9233" max="9233" width="7.375" style="186" customWidth="1"/>
    <col min="9234" max="9234" width="6.875" style="186" customWidth="1"/>
    <col min="9235" max="9235" width="8.25" style="186" customWidth="1"/>
    <col min="9236" max="9236" width="7.875" style="186" customWidth="1"/>
    <col min="9237" max="9237" width="8.75" style="186" customWidth="1"/>
    <col min="9238" max="9238" width="9.75" style="186" customWidth="1"/>
    <col min="9239" max="9472" width="7.5" style="186"/>
    <col min="9473" max="9473" width="5.25" style="186" customWidth="1"/>
    <col min="9474" max="9474" width="7.875" style="186" customWidth="1"/>
    <col min="9475" max="9475" width="8.875" style="186" customWidth="1"/>
    <col min="9476" max="9476" width="7.375" style="186" customWidth="1"/>
    <col min="9477" max="9477" width="18.125" style="186" customWidth="1"/>
    <col min="9478" max="9478" width="37" style="186" customWidth="1"/>
    <col min="9479" max="9479" width="6.5" style="186" bestFit="1" customWidth="1"/>
    <col min="9480" max="9480" width="10.125" style="186" customWidth="1"/>
    <col min="9481" max="9481" width="7.5" style="186" customWidth="1"/>
    <col min="9482" max="9482" width="7.125" style="186" customWidth="1"/>
    <col min="9483" max="9483" width="9.5" style="186" customWidth="1"/>
    <col min="9484" max="9484" width="8" style="186" customWidth="1"/>
    <col min="9485" max="9485" width="9.375" style="186" customWidth="1"/>
    <col min="9486" max="9486" width="8.5" style="186" customWidth="1"/>
    <col min="9487" max="9487" width="7.375" style="186" customWidth="1"/>
    <col min="9488" max="9488" width="6.25" style="186" customWidth="1"/>
    <col min="9489" max="9489" width="7.375" style="186" customWidth="1"/>
    <col min="9490" max="9490" width="6.875" style="186" customWidth="1"/>
    <col min="9491" max="9491" width="8.25" style="186" customWidth="1"/>
    <col min="9492" max="9492" width="7.875" style="186" customWidth="1"/>
    <col min="9493" max="9493" width="8.75" style="186" customWidth="1"/>
    <col min="9494" max="9494" width="9.75" style="186" customWidth="1"/>
    <col min="9495" max="9728" width="7.5" style="186"/>
    <col min="9729" max="9729" width="5.25" style="186" customWidth="1"/>
    <col min="9730" max="9730" width="7.875" style="186" customWidth="1"/>
    <col min="9731" max="9731" width="8.875" style="186" customWidth="1"/>
    <col min="9732" max="9732" width="7.375" style="186" customWidth="1"/>
    <col min="9733" max="9733" width="18.125" style="186" customWidth="1"/>
    <col min="9734" max="9734" width="37" style="186" customWidth="1"/>
    <col min="9735" max="9735" width="6.5" style="186" bestFit="1" customWidth="1"/>
    <col min="9736" max="9736" width="10.125" style="186" customWidth="1"/>
    <col min="9737" max="9737" width="7.5" style="186" customWidth="1"/>
    <col min="9738" max="9738" width="7.125" style="186" customWidth="1"/>
    <col min="9739" max="9739" width="9.5" style="186" customWidth="1"/>
    <col min="9740" max="9740" width="8" style="186" customWidth="1"/>
    <col min="9741" max="9741" width="9.375" style="186" customWidth="1"/>
    <col min="9742" max="9742" width="8.5" style="186" customWidth="1"/>
    <col min="9743" max="9743" width="7.375" style="186" customWidth="1"/>
    <col min="9744" max="9744" width="6.25" style="186" customWidth="1"/>
    <col min="9745" max="9745" width="7.375" style="186" customWidth="1"/>
    <col min="9746" max="9746" width="6.875" style="186" customWidth="1"/>
    <col min="9747" max="9747" width="8.25" style="186" customWidth="1"/>
    <col min="9748" max="9748" width="7.875" style="186" customWidth="1"/>
    <col min="9749" max="9749" width="8.75" style="186" customWidth="1"/>
    <col min="9750" max="9750" width="9.75" style="186" customWidth="1"/>
    <col min="9751" max="9984" width="7.5" style="186"/>
    <col min="9985" max="9985" width="5.25" style="186" customWidth="1"/>
    <col min="9986" max="9986" width="7.875" style="186" customWidth="1"/>
    <col min="9987" max="9987" width="8.875" style="186" customWidth="1"/>
    <col min="9988" max="9988" width="7.375" style="186" customWidth="1"/>
    <col min="9989" max="9989" width="18.125" style="186" customWidth="1"/>
    <col min="9990" max="9990" width="37" style="186" customWidth="1"/>
    <col min="9991" max="9991" width="6.5" style="186" bestFit="1" customWidth="1"/>
    <col min="9992" max="9992" width="10.125" style="186" customWidth="1"/>
    <col min="9993" max="9993" width="7.5" style="186" customWidth="1"/>
    <col min="9994" max="9994" width="7.125" style="186" customWidth="1"/>
    <col min="9995" max="9995" width="9.5" style="186" customWidth="1"/>
    <col min="9996" max="9996" width="8" style="186" customWidth="1"/>
    <col min="9997" max="9997" width="9.375" style="186" customWidth="1"/>
    <col min="9998" max="9998" width="8.5" style="186" customWidth="1"/>
    <col min="9999" max="9999" width="7.375" style="186" customWidth="1"/>
    <col min="10000" max="10000" width="6.25" style="186" customWidth="1"/>
    <col min="10001" max="10001" width="7.375" style="186" customWidth="1"/>
    <col min="10002" max="10002" width="6.875" style="186" customWidth="1"/>
    <col min="10003" max="10003" width="8.25" style="186" customWidth="1"/>
    <col min="10004" max="10004" width="7.875" style="186" customWidth="1"/>
    <col min="10005" max="10005" width="8.75" style="186" customWidth="1"/>
    <col min="10006" max="10006" width="9.75" style="186" customWidth="1"/>
    <col min="10007" max="10240" width="7.5" style="186"/>
    <col min="10241" max="10241" width="5.25" style="186" customWidth="1"/>
    <col min="10242" max="10242" width="7.875" style="186" customWidth="1"/>
    <col min="10243" max="10243" width="8.875" style="186" customWidth="1"/>
    <col min="10244" max="10244" width="7.375" style="186" customWidth="1"/>
    <col min="10245" max="10245" width="18.125" style="186" customWidth="1"/>
    <col min="10246" max="10246" width="37" style="186" customWidth="1"/>
    <col min="10247" max="10247" width="6.5" style="186" bestFit="1" customWidth="1"/>
    <col min="10248" max="10248" width="10.125" style="186" customWidth="1"/>
    <col min="10249" max="10249" width="7.5" style="186" customWidth="1"/>
    <col min="10250" max="10250" width="7.125" style="186" customWidth="1"/>
    <col min="10251" max="10251" width="9.5" style="186" customWidth="1"/>
    <col min="10252" max="10252" width="8" style="186" customWidth="1"/>
    <col min="10253" max="10253" width="9.375" style="186" customWidth="1"/>
    <col min="10254" max="10254" width="8.5" style="186" customWidth="1"/>
    <col min="10255" max="10255" width="7.375" style="186" customWidth="1"/>
    <col min="10256" max="10256" width="6.25" style="186" customWidth="1"/>
    <col min="10257" max="10257" width="7.375" style="186" customWidth="1"/>
    <col min="10258" max="10258" width="6.875" style="186" customWidth="1"/>
    <col min="10259" max="10259" width="8.25" style="186" customWidth="1"/>
    <col min="10260" max="10260" width="7.875" style="186" customWidth="1"/>
    <col min="10261" max="10261" width="8.75" style="186" customWidth="1"/>
    <col min="10262" max="10262" width="9.75" style="186" customWidth="1"/>
    <col min="10263" max="10496" width="7.5" style="186"/>
    <col min="10497" max="10497" width="5.25" style="186" customWidth="1"/>
    <col min="10498" max="10498" width="7.875" style="186" customWidth="1"/>
    <col min="10499" max="10499" width="8.875" style="186" customWidth="1"/>
    <col min="10500" max="10500" width="7.375" style="186" customWidth="1"/>
    <col min="10501" max="10501" width="18.125" style="186" customWidth="1"/>
    <col min="10502" max="10502" width="37" style="186" customWidth="1"/>
    <col min="10503" max="10503" width="6.5" style="186" bestFit="1" customWidth="1"/>
    <col min="10504" max="10504" width="10.125" style="186" customWidth="1"/>
    <col min="10505" max="10505" width="7.5" style="186" customWidth="1"/>
    <col min="10506" max="10506" width="7.125" style="186" customWidth="1"/>
    <col min="10507" max="10507" width="9.5" style="186" customWidth="1"/>
    <col min="10508" max="10508" width="8" style="186" customWidth="1"/>
    <col min="10509" max="10509" width="9.375" style="186" customWidth="1"/>
    <col min="10510" max="10510" width="8.5" style="186" customWidth="1"/>
    <col min="10511" max="10511" width="7.375" style="186" customWidth="1"/>
    <col min="10512" max="10512" width="6.25" style="186" customWidth="1"/>
    <col min="10513" max="10513" width="7.375" style="186" customWidth="1"/>
    <col min="10514" max="10514" width="6.875" style="186" customWidth="1"/>
    <col min="10515" max="10515" width="8.25" style="186" customWidth="1"/>
    <col min="10516" max="10516" width="7.875" style="186" customWidth="1"/>
    <col min="10517" max="10517" width="8.75" style="186" customWidth="1"/>
    <col min="10518" max="10518" width="9.75" style="186" customWidth="1"/>
    <col min="10519" max="10752" width="7.5" style="186"/>
    <col min="10753" max="10753" width="5.25" style="186" customWidth="1"/>
    <col min="10754" max="10754" width="7.875" style="186" customWidth="1"/>
    <col min="10755" max="10755" width="8.875" style="186" customWidth="1"/>
    <col min="10756" max="10756" width="7.375" style="186" customWidth="1"/>
    <col min="10757" max="10757" width="18.125" style="186" customWidth="1"/>
    <col min="10758" max="10758" width="37" style="186" customWidth="1"/>
    <col min="10759" max="10759" width="6.5" style="186" bestFit="1" customWidth="1"/>
    <col min="10760" max="10760" width="10.125" style="186" customWidth="1"/>
    <col min="10761" max="10761" width="7.5" style="186" customWidth="1"/>
    <col min="10762" max="10762" width="7.125" style="186" customWidth="1"/>
    <col min="10763" max="10763" width="9.5" style="186" customWidth="1"/>
    <col min="10764" max="10764" width="8" style="186" customWidth="1"/>
    <col min="10765" max="10765" width="9.375" style="186" customWidth="1"/>
    <col min="10766" max="10766" width="8.5" style="186" customWidth="1"/>
    <col min="10767" max="10767" width="7.375" style="186" customWidth="1"/>
    <col min="10768" max="10768" width="6.25" style="186" customWidth="1"/>
    <col min="10769" max="10769" width="7.375" style="186" customWidth="1"/>
    <col min="10770" max="10770" width="6.875" style="186" customWidth="1"/>
    <col min="10771" max="10771" width="8.25" style="186" customWidth="1"/>
    <col min="10772" max="10772" width="7.875" style="186" customWidth="1"/>
    <col min="10773" max="10773" width="8.75" style="186" customWidth="1"/>
    <col min="10774" max="10774" width="9.75" style="186" customWidth="1"/>
    <col min="10775" max="11008" width="7.5" style="186"/>
    <col min="11009" max="11009" width="5.25" style="186" customWidth="1"/>
    <col min="11010" max="11010" width="7.875" style="186" customWidth="1"/>
    <col min="11011" max="11011" width="8.875" style="186" customWidth="1"/>
    <col min="11012" max="11012" width="7.375" style="186" customWidth="1"/>
    <col min="11013" max="11013" width="18.125" style="186" customWidth="1"/>
    <col min="11014" max="11014" width="37" style="186" customWidth="1"/>
    <col min="11015" max="11015" width="6.5" style="186" bestFit="1" customWidth="1"/>
    <col min="11016" max="11016" width="10.125" style="186" customWidth="1"/>
    <col min="11017" max="11017" width="7.5" style="186" customWidth="1"/>
    <col min="11018" max="11018" width="7.125" style="186" customWidth="1"/>
    <col min="11019" max="11019" width="9.5" style="186" customWidth="1"/>
    <col min="11020" max="11020" width="8" style="186" customWidth="1"/>
    <col min="11021" max="11021" width="9.375" style="186" customWidth="1"/>
    <col min="11022" max="11022" width="8.5" style="186" customWidth="1"/>
    <col min="11023" max="11023" width="7.375" style="186" customWidth="1"/>
    <col min="11024" max="11024" width="6.25" style="186" customWidth="1"/>
    <col min="11025" max="11025" width="7.375" style="186" customWidth="1"/>
    <col min="11026" max="11026" width="6.875" style="186" customWidth="1"/>
    <col min="11027" max="11027" width="8.25" style="186" customWidth="1"/>
    <col min="11028" max="11028" width="7.875" style="186" customWidth="1"/>
    <col min="11029" max="11029" width="8.75" style="186" customWidth="1"/>
    <col min="11030" max="11030" width="9.75" style="186" customWidth="1"/>
    <col min="11031" max="11264" width="7.5" style="186"/>
    <col min="11265" max="11265" width="5.25" style="186" customWidth="1"/>
    <col min="11266" max="11266" width="7.875" style="186" customWidth="1"/>
    <col min="11267" max="11267" width="8.875" style="186" customWidth="1"/>
    <col min="11268" max="11268" width="7.375" style="186" customWidth="1"/>
    <col min="11269" max="11269" width="18.125" style="186" customWidth="1"/>
    <col min="11270" max="11270" width="37" style="186" customWidth="1"/>
    <col min="11271" max="11271" width="6.5" style="186" bestFit="1" customWidth="1"/>
    <col min="11272" max="11272" width="10.125" style="186" customWidth="1"/>
    <col min="11273" max="11273" width="7.5" style="186" customWidth="1"/>
    <col min="11274" max="11274" width="7.125" style="186" customWidth="1"/>
    <col min="11275" max="11275" width="9.5" style="186" customWidth="1"/>
    <col min="11276" max="11276" width="8" style="186" customWidth="1"/>
    <col min="11277" max="11277" width="9.375" style="186" customWidth="1"/>
    <col min="11278" max="11278" width="8.5" style="186" customWidth="1"/>
    <col min="11279" max="11279" width="7.375" style="186" customWidth="1"/>
    <col min="11280" max="11280" width="6.25" style="186" customWidth="1"/>
    <col min="11281" max="11281" width="7.375" style="186" customWidth="1"/>
    <col min="11282" max="11282" width="6.875" style="186" customWidth="1"/>
    <col min="11283" max="11283" width="8.25" style="186" customWidth="1"/>
    <col min="11284" max="11284" width="7.875" style="186" customWidth="1"/>
    <col min="11285" max="11285" width="8.75" style="186" customWidth="1"/>
    <col min="11286" max="11286" width="9.75" style="186" customWidth="1"/>
    <col min="11287" max="11520" width="7.5" style="186"/>
    <col min="11521" max="11521" width="5.25" style="186" customWidth="1"/>
    <col min="11522" max="11522" width="7.875" style="186" customWidth="1"/>
    <col min="11523" max="11523" width="8.875" style="186" customWidth="1"/>
    <col min="11524" max="11524" width="7.375" style="186" customWidth="1"/>
    <col min="11525" max="11525" width="18.125" style="186" customWidth="1"/>
    <col min="11526" max="11526" width="37" style="186" customWidth="1"/>
    <col min="11527" max="11527" width="6.5" style="186" bestFit="1" customWidth="1"/>
    <col min="11528" max="11528" width="10.125" style="186" customWidth="1"/>
    <col min="11529" max="11529" width="7.5" style="186" customWidth="1"/>
    <col min="11530" max="11530" width="7.125" style="186" customWidth="1"/>
    <col min="11531" max="11531" width="9.5" style="186" customWidth="1"/>
    <col min="11532" max="11532" width="8" style="186" customWidth="1"/>
    <col min="11533" max="11533" width="9.375" style="186" customWidth="1"/>
    <col min="11534" max="11534" width="8.5" style="186" customWidth="1"/>
    <col min="11535" max="11535" width="7.375" style="186" customWidth="1"/>
    <col min="11536" max="11536" width="6.25" style="186" customWidth="1"/>
    <col min="11537" max="11537" width="7.375" style="186" customWidth="1"/>
    <col min="11538" max="11538" width="6.875" style="186" customWidth="1"/>
    <col min="11539" max="11539" width="8.25" style="186" customWidth="1"/>
    <col min="11540" max="11540" width="7.875" style="186" customWidth="1"/>
    <col min="11541" max="11541" width="8.75" style="186" customWidth="1"/>
    <col min="11542" max="11542" width="9.75" style="186" customWidth="1"/>
    <col min="11543" max="11776" width="7.5" style="186"/>
    <col min="11777" max="11777" width="5.25" style="186" customWidth="1"/>
    <col min="11778" max="11778" width="7.875" style="186" customWidth="1"/>
    <col min="11779" max="11779" width="8.875" style="186" customWidth="1"/>
    <col min="11780" max="11780" width="7.375" style="186" customWidth="1"/>
    <col min="11781" max="11781" width="18.125" style="186" customWidth="1"/>
    <col min="11782" max="11782" width="37" style="186" customWidth="1"/>
    <col min="11783" max="11783" width="6.5" style="186" bestFit="1" customWidth="1"/>
    <col min="11784" max="11784" width="10.125" style="186" customWidth="1"/>
    <col min="11785" max="11785" width="7.5" style="186" customWidth="1"/>
    <col min="11786" max="11786" width="7.125" style="186" customWidth="1"/>
    <col min="11787" max="11787" width="9.5" style="186" customWidth="1"/>
    <col min="11788" max="11788" width="8" style="186" customWidth="1"/>
    <col min="11789" max="11789" width="9.375" style="186" customWidth="1"/>
    <col min="11790" max="11790" width="8.5" style="186" customWidth="1"/>
    <col min="11791" max="11791" width="7.375" style="186" customWidth="1"/>
    <col min="11792" max="11792" width="6.25" style="186" customWidth="1"/>
    <col min="11793" max="11793" width="7.375" style="186" customWidth="1"/>
    <col min="11794" max="11794" width="6.875" style="186" customWidth="1"/>
    <col min="11795" max="11795" width="8.25" style="186" customWidth="1"/>
    <col min="11796" max="11796" width="7.875" style="186" customWidth="1"/>
    <col min="11797" max="11797" width="8.75" style="186" customWidth="1"/>
    <col min="11798" max="11798" width="9.75" style="186" customWidth="1"/>
    <col min="11799" max="12032" width="7.5" style="186"/>
    <col min="12033" max="12033" width="5.25" style="186" customWidth="1"/>
    <col min="12034" max="12034" width="7.875" style="186" customWidth="1"/>
    <col min="12035" max="12035" width="8.875" style="186" customWidth="1"/>
    <col min="12036" max="12036" width="7.375" style="186" customWidth="1"/>
    <col min="12037" max="12037" width="18.125" style="186" customWidth="1"/>
    <col min="12038" max="12038" width="37" style="186" customWidth="1"/>
    <col min="12039" max="12039" width="6.5" style="186" bestFit="1" customWidth="1"/>
    <col min="12040" max="12040" width="10.125" style="186" customWidth="1"/>
    <col min="12041" max="12041" width="7.5" style="186" customWidth="1"/>
    <col min="12042" max="12042" width="7.125" style="186" customWidth="1"/>
    <col min="12043" max="12043" width="9.5" style="186" customWidth="1"/>
    <col min="12044" max="12044" width="8" style="186" customWidth="1"/>
    <col min="12045" max="12045" width="9.375" style="186" customWidth="1"/>
    <col min="12046" max="12046" width="8.5" style="186" customWidth="1"/>
    <col min="12047" max="12047" width="7.375" style="186" customWidth="1"/>
    <col min="12048" max="12048" width="6.25" style="186" customWidth="1"/>
    <col min="12049" max="12049" width="7.375" style="186" customWidth="1"/>
    <col min="12050" max="12050" width="6.875" style="186" customWidth="1"/>
    <col min="12051" max="12051" width="8.25" style="186" customWidth="1"/>
    <col min="12052" max="12052" width="7.875" style="186" customWidth="1"/>
    <col min="12053" max="12053" width="8.75" style="186" customWidth="1"/>
    <col min="12054" max="12054" width="9.75" style="186" customWidth="1"/>
    <col min="12055" max="12288" width="7.5" style="186"/>
    <col min="12289" max="12289" width="5.25" style="186" customWidth="1"/>
    <col min="12290" max="12290" width="7.875" style="186" customWidth="1"/>
    <col min="12291" max="12291" width="8.875" style="186" customWidth="1"/>
    <col min="12292" max="12292" width="7.375" style="186" customWidth="1"/>
    <col min="12293" max="12293" width="18.125" style="186" customWidth="1"/>
    <col min="12294" max="12294" width="37" style="186" customWidth="1"/>
    <col min="12295" max="12295" width="6.5" style="186" bestFit="1" customWidth="1"/>
    <col min="12296" max="12296" width="10.125" style="186" customWidth="1"/>
    <col min="12297" max="12297" width="7.5" style="186" customWidth="1"/>
    <col min="12298" max="12298" width="7.125" style="186" customWidth="1"/>
    <col min="12299" max="12299" width="9.5" style="186" customWidth="1"/>
    <col min="12300" max="12300" width="8" style="186" customWidth="1"/>
    <col min="12301" max="12301" width="9.375" style="186" customWidth="1"/>
    <col min="12302" max="12302" width="8.5" style="186" customWidth="1"/>
    <col min="12303" max="12303" width="7.375" style="186" customWidth="1"/>
    <col min="12304" max="12304" width="6.25" style="186" customWidth="1"/>
    <col min="12305" max="12305" width="7.375" style="186" customWidth="1"/>
    <col min="12306" max="12306" width="6.875" style="186" customWidth="1"/>
    <col min="12307" max="12307" width="8.25" style="186" customWidth="1"/>
    <col min="12308" max="12308" width="7.875" style="186" customWidth="1"/>
    <col min="12309" max="12309" width="8.75" style="186" customWidth="1"/>
    <col min="12310" max="12310" width="9.75" style="186" customWidth="1"/>
    <col min="12311" max="12544" width="7.5" style="186"/>
    <col min="12545" max="12545" width="5.25" style="186" customWidth="1"/>
    <col min="12546" max="12546" width="7.875" style="186" customWidth="1"/>
    <col min="12547" max="12547" width="8.875" style="186" customWidth="1"/>
    <col min="12548" max="12548" width="7.375" style="186" customWidth="1"/>
    <col min="12549" max="12549" width="18.125" style="186" customWidth="1"/>
    <col min="12550" max="12550" width="37" style="186" customWidth="1"/>
    <col min="12551" max="12551" width="6.5" style="186" bestFit="1" customWidth="1"/>
    <col min="12552" max="12552" width="10.125" style="186" customWidth="1"/>
    <col min="12553" max="12553" width="7.5" style="186" customWidth="1"/>
    <col min="12554" max="12554" width="7.125" style="186" customWidth="1"/>
    <col min="12555" max="12555" width="9.5" style="186" customWidth="1"/>
    <col min="12556" max="12556" width="8" style="186" customWidth="1"/>
    <col min="12557" max="12557" width="9.375" style="186" customWidth="1"/>
    <col min="12558" max="12558" width="8.5" style="186" customWidth="1"/>
    <col min="12559" max="12559" width="7.375" style="186" customWidth="1"/>
    <col min="12560" max="12560" width="6.25" style="186" customWidth="1"/>
    <col min="12561" max="12561" width="7.375" style="186" customWidth="1"/>
    <col min="12562" max="12562" width="6.875" style="186" customWidth="1"/>
    <col min="12563" max="12563" width="8.25" style="186" customWidth="1"/>
    <col min="12564" max="12564" width="7.875" style="186" customWidth="1"/>
    <col min="12565" max="12565" width="8.75" style="186" customWidth="1"/>
    <col min="12566" max="12566" width="9.75" style="186" customWidth="1"/>
    <col min="12567" max="12800" width="7.5" style="186"/>
    <col min="12801" max="12801" width="5.25" style="186" customWidth="1"/>
    <col min="12802" max="12802" width="7.875" style="186" customWidth="1"/>
    <col min="12803" max="12803" width="8.875" style="186" customWidth="1"/>
    <col min="12804" max="12804" width="7.375" style="186" customWidth="1"/>
    <col min="12805" max="12805" width="18.125" style="186" customWidth="1"/>
    <col min="12806" max="12806" width="37" style="186" customWidth="1"/>
    <col min="12807" max="12807" width="6.5" style="186" bestFit="1" customWidth="1"/>
    <col min="12808" max="12808" width="10.125" style="186" customWidth="1"/>
    <col min="12809" max="12809" width="7.5" style="186" customWidth="1"/>
    <col min="12810" max="12810" width="7.125" style="186" customWidth="1"/>
    <col min="12811" max="12811" width="9.5" style="186" customWidth="1"/>
    <col min="12812" max="12812" width="8" style="186" customWidth="1"/>
    <col min="12813" max="12813" width="9.375" style="186" customWidth="1"/>
    <col min="12814" max="12814" width="8.5" style="186" customWidth="1"/>
    <col min="12815" max="12815" width="7.375" style="186" customWidth="1"/>
    <col min="12816" max="12816" width="6.25" style="186" customWidth="1"/>
    <col min="12817" max="12817" width="7.375" style="186" customWidth="1"/>
    <col min="12818" max="12818" width="6.875" style="186" customWidth="1"/>
    <col min="12819" max="12819" width="8.25" style="186" customWidth="1"/>
    <col min="12820" max="12820" width="7.875" style="186" customWidth="1"/>
    <col min="12821" max="12821" width="8.75" style="186" customWidth="1"/>
    <col min="12822" max="12822" width="9.75" style="186" customWidth="1"/>
    <col min="12823" max="13056" width="7.5" style="186"/>
    <col min="13057" max="13057" width="5.25" style="186" customWidth="1"/>
    <col min="13058" max="13058" width="7.875" style="186" customWidth="1"/>
    <col min="13059" max="13059" width="8.875" style="186" customWidth="1"/>
    <col min="13060" max="13060" width="7.375" style="186" customWidth="1"/>
    <col min="13061" max="13061" width="18.125" style="186" customWidth="1"/>
    <col min="13062" max="13062" width="37" style="186" customWidth="1"/>
    <col min="13063" max="13063" width="6.5" style="186" bestFit="1" customWidth="1"/>
    <col min="13064" max="13064" width="10.125" style="186" customWidth="1"/>
    <col min="13065" max="13065" width="7.5" style="186" customWidth="1"/>
    <col min="13066" max="13066" width="7.125" style="186" customWidth="1"/>
    <col min="13067" max="13067" width="9.5" style="186" customWidth="1"/>
    <col min="13068" max="13068" width="8" style="186" customWidth="1"/>
    <col min="13069" max="13069" width="9.375" style="186" customWidth="1"/>
    <col min="13070" max="13070" width="8.5" style="186" customWidth="1"/>
    <col min="13071" max="13071" width="7.375" style="186" customWidth="1"/>
    <col min="13072" max="13072" width="6.25" style="186" customWidth="1"/>
    <col min="13073" max="13073" width="7.375" style="186" customWidth="1"/>
    <col min="13074" max="13074" width="6.875" style="186" customWidth="1"/>
    <col min="13075" max="13075" width="8.25" style="186" customWidth="1"/>
    <col min="13076" max="13076" width="7.875" style="186" customWidth="1"/>
    <col min="13077" max="13077" width="8.75" style="186" customWidth="1"/>
    <col min="13078" max="13078" width="9.75" style="186" customWidth="1"/>
    <col min="13079" max="13312" width="7.5" style="186"/>
    <col min="13313" max="13313" width="5.25" style="186" customWidth="1"/>
    <col min="13314" max="13314" width="7.875" style="186" customWidth="1"/>
    <col min="13315" max="13315" width="8.875" style="186" customWidth="1"/>
    <col min="13316" max="13316" width="7.375" style="186" customWidth="1"/>
    <col min="13317" max="13317" width="18.125" style="186" customWidth="1"/>
    <col min="13318" max="13318" width="37" style="186" customWidth="1"/>
    <col min="13319" max="13319" width="6.5" style="186" bestFit="1" customWidth="1"/>
    <col min="13320" max="13320" width="10.125" style="186" customWidth="1"/>
    <col min="13321" max="13321" width="7.5" style="186" customWidth="1"/>
    <col min="13322" max="13322" width="7.125" style="186" customWidth="1"/>
    <col min="13323" max="13323" width="9.5" style="186" customWidth="1"/>
    <col min="13324" max="13324" width="8" style="186" customWidth="1"/>
    <col min="13325" max="13325" width="9.375" style="186" customWidth="1"/>
    <col min="13326" max="13326" width="8.5" style="186" customWidth="1"/>
    <col min="13327" max="13327" width="7.375" style="186" customWidth="1"/>
    <col min="13328" max="13328" width="6.25" style="186" customWidth="1"/>
    <col min="13329" max="13329" width="7.375" style="186" customWidth="1"/>
    <col min="13330" max="13330" width="6.875" style="186" customWidth="1"/>
    <col min="13331" max="13331" width="8.25" style="186" customWidth="1"/>
    <col min="13332" max="13332" width="7.875" style="186" customWidth="1"/>
    <col min="13333" max="13333" width="8.75" style="186" customWidth="1"/>
    <col min="13334" max="13334" width="9.75" style="186" customWidth="1"/>
    <col min="13335" max="13568" width="7.5" style="186"/>
    <col min="13569" max="13569" width="5.25" style="186" customWidth="1"/>
    <col min="13570" max="13570" width="7.875" style="186" customWidth="1"/>
    <col min="13571" max="13571" width="8.875" style="186" customWidth="1"/>
    <col min="13572" max="13572" width="7.375" style="186" customWidth="1"/>
    <col min="13573" max="13573" width="18.125" style="186" customWidth="1"/>
    <col min="13574" max="13574" width="37" style="186" customWidth="1"/>
    <col min="13575" max="13575" width="6.5" style="186" bestFit="1" customWidth="1"/>
    <col min="13576" max="13576" width="10.125" style="186" customWidth="1"/>
    <col min="13577" max="13577" width="7.5" style="186" customWidth="1"/>
    <col min="13578" max="13578" width="7.125" style="186" customWidth="1"/>
    <col min="13579" max="13579" width="9.5" style="186" customWidth="1"/>
    <col min="13580" max="13580" width="8" style="186" customWidth="1"/>
    <col min="13581" max="13581" width="9.375" style="186" customWidth="1"/>
    <col min="13582" max="13582" width="8.5" style="186" customWidth="1"/>
    <col min="13583" max="13583" width="7.375" style="186" customWidth="1"/>
    <col min="13584" max="13584" width="6.25" style="186" customWidth="1"/>
    <col min="13585" max="13585" width="7.375" style="186" customWidth="1"/>
    <col min="13586" max="13586" width="6.875" style="186" customWidth="1"/>
    <col min="13587" max="13587" width="8.25" style="186" customWidth="1"/>
    <col min="13588" max="13588" width="7.875" style="186" customWidth="1"/>
    <col min="13589" max="13589" width="8.75" style="186" customWidth="1"/>
    <col min="13590" max="13590" width="9.75" style="186" customWidth="1"/>
    <col min="13591" max="13824" width="7.5" style="186"/>
    <col min="13825" max="13825" width="5.25" style="186" customWidth="1"/>
    <col min="13826" max="13826" width="7.875" style="186" customWidth="1"/>
    <col min="13827" max="13827" width="8.875" style="186" customWidth="1"/>
    <col min="13828" max="13828" width="7.375" style="186" customWidth="1"/>
    <col min="13829" max="13829" width="18.125" style="186" customWidth="1"/>
    <col min="13830" max="13830" width="37" style="186" customWidth="1"/>
    <col min="13831" max="13831" width="6.5" style="186" bestFit="1" customWidth="1"/>
    <col min="13832" max="13832" width="10.125" style="186" customWidth="1"/>
    <col min="13833" max="13833" width="7.5" style="186" customWidth="1"/>
    <col min="13834" max="13834" width="7.125" style="186" customWidth="1"/>
    <col min="13835" max="13835" width="9.5" style="186" customWidth="1"/>
    <col min="13836" max="13836" width="8" style="186" customWidth="1"/>
    <col min="13837" max="13837" width="9.375" style="186" customWidth="1"/>
    <col min="13838" max="13838" width="8.5" style="186" customWidth="1"/>
    <col min="13839" max="13839" width="7.375" style="186" customWidth="1"/>
    <col min="13840" max="13840" width="6.25" style="186" customWidth="1"/>
    <col min="13841" max="13841" width="7.375" style="186" customWidth="1"/>
    <col min="13842" max="13842" width="6.875" style="186" customWidth="1"/>
    <col min="13843" max="13843" width="8.25" style="186" customWidth="1"/>
    <col min="13844" max="13844" width="7.875" style="186" customWidth="1"/>
    <col min="13845" max="13845" width="8.75" style="186" customWidth="1"/>
    <col min="13846" max="13846" width="9.75" style="186" customWidth="1"/>
    <col min="13847" max="14080" width="7.5" style="186"/>
    <col min="14081" max="14081" width="5.25" style="186" customWidth="1"/>
    <col min="14082" max="14082" width="7.875" style="186" customWidth="1"/>
    <col min="14083" max="14083" width="8.875" style="186" customWidth="1"/>
    <col min="14084" max="14084" width="7.375" style="186" customWidth="1"/>
    <col min="14085" max="14085" width="18.125" style="186" customWidth="1"/>
    <col min="14086" max="14086" width="37" style="186" customWidth="1"/>
    <col min="14087" max="14087" width="6.5" style="186" bestFit="1" customWidth="1"/>
    <col min="14088" max="14088" width="10.125" style="186" customWidth="1"/>
    <col min="14089" max="14089" width="7.5" style="186" customWidth="1"/>
    <col min="14090" max="14090" width="7.125" style="186" customWidth="1"/>
    <col min="14091" max="14091" width="9.5" style="186" customWidth="1"/>
    <col min="14092" max="14092" width="8" style="186" customWidth="1"/>
    <col min="14093" max="14093" width="9.375" style="186" customWidth="1"/>
    <col min="14094" max="14094" width="8.5" style="186" customWidth="1"/>
    <col min="14095" max="14095" width="7.375" style="186" customWidth="1"/>
    <col min="14096" max="14096" width="6.25" style="186" customWidth="1"/>
    <col min="14097" max="14097" width="7.375" style="186" customWidth="1"/>
    <col min="14098" max="14098" width="6.875" style="186" customWidth="1"/>
    <col min="14099" max="14099" width="8.25" style="186" customWidth="1"/>
    <col min="14100" max="14100" width="7.875" style="186" customWidth="1"/>
    <col min="14101" max="14101" width="8.75" style="186" customWidth="1"/>
    <col min="14102" max="14102" width="9.75" style="186" customWidth="1"/>
    <col min="14103" max="14336" width="7.5" style="186"/>
    <col min="14337" max="14337" width="5.25" style="186" customWidth="1"/>
    <col min="14338" max="14338" width="7.875" style="186" customWidth="1"/>
    <col min="14339" max="14339" width="8.875" style="186" customWidth="1"/>
    <col min="14340" max="14340" width="7.375" style="186" customWidth="1"/>
    <col min="14341" max="14341" width="18.125" style="186" customWidth="1"/>
    <col min="14342" max="14342" width="37" style="186" customWidth="1"/>
    <col min="14343" max="14343" width="6.5" style="186" bestFit="1" customWidth="1"/>
    <col min="14344" max="14344" width="10.125" style="186" customWidth="1"/>
    <col min="14345" max="14345" width="7.5" style="186" customWidth="1"/>
    <col min="14346" max="14346" width="7.125" style="186" customWidth="1"/>
    <col min="14347" max="14347" width="9.5" style="186" customWidth="1"/>
    <col min="14348" max="14348" width="8" style="186" customWidth="1"/>
    <col min="14349" max="14349" width="9.375" style="186" customWidth="1"/>
    <col min="14350" max="14350" width="8.5" style="186" customWidth="1"/>
    <col min="14351" max="14351" width="7.375" style="186" customWidth="1"/>
    <col min="14352" max="14352" width="6.25" style="186" customWidth="1"/>
    <col min="14353" max="14353" width="7.375" style="186" customWidth="1"/>
    <col min="14354" max="14354" width="6.875" style="186" customWidth="1"/>
    <col min="14355" max="14355" width="8.25" style="186" customWidth="1"/>
    <col min="14356" max="14356" width="7.875" style="186" customWidth="1"/>
    <col min="14357" max="14357" width="8.75" style="186" customWidth="1"/>
    <col min="14358" max="14358" width="9.75" style="186" customWidth="1"/>
    <col min="14359" max="14592" width="7.5" style="186"/>
    <col min="14593" max="14593" width="5.25" style="186" customWidth="1"/>
    <col min="14594" max="14594" width="7.875" style="186" customWidth="1"/>
    <col min="14595" max="14595" width="8.875" style="186" customWidth="1"/>
    <col min="14596" max="14596" width="7.375" style="186" customWidth="1"/>
    <col min="14597" max="14597" width="18.125" style="186" customWidth="1"/>
    <col min="14598" max="14598" width="37" style="186" customWidth="1"/>
    <col min="14599" max="14599" width="6.5" style="186" bestFit="1" customWidth="1"/>
    <col min="14600" max="14600" width="10.125" style="186" customWidth="1"/>
    <col min="14601" max="14601" width="7.5" style="186" customWidth="1"/>
    <col min="14602" max="14602" width="7.125" style="186" customWidth="1"/>
    <col min="14603" max="14603" width="9.5" style="186" customWidth="1"/>
    <col min="14604" max="14604" width="8" style="186" customWidth="1"/>
    <col min="14605" max="14605" width="9.375" style="186" customWidth="1"/>
    <col min="14606" max="14606" width="8.5" style="186" customWidth="1"/>
    <col min="14607" max="14607" width="7.375" style="186" customWidth="1"/>
    <col min="14608" max="14608" width="6.25" style="186" customWidth="1"/>
    <col min="14609" max="14609" width="7.375" style="186" customWidth="1"/>
    <col min="14610" max="14610" width="6.875" style="186" customWidth="1"/>
    <col min="14611" max="14611" width="8.25" style="186" customWidth="1"/>
    <col min="14612" max="14612" width="7.875" style="186" customWidth="1"/>
    <col min="14613" max="14613" width="8.75" style="186" customWidth="1"/>
    <col min="14614" max="14614" width="9.75" style="186" customWidth="1"/>
    <col min="14615" max="14848" width="7.5" style="186"/>
    <col min="14849" max="14849" width="5.25" style="186" customWidth="1"/>
    <col min="14850" max="14850" width="7.875" style="186" customWidth="1"/>
    <col min="14851" max="14851" width="8.875" style="186" customWidth="1"/>
    <col min="14852" max="14852" width="7.375" style="186" customWidth="1"/>
    <col min="14853" max="14853" width="18.125" style="186" customWidth="1"/>
    <col min="14854" max="14854" width="37" style="186" customWidth="1"/>
    <col min="14855" max="14855" width="6.5" style="186" bestFit="1" customWidth="1"/>
    <col min="14856" max="14856" width="10.125" style="186" customWidth="1"/>
    <col min="14857" max="14857" width="7.5" style="186" customWidth="1"/>
    <col min="14858" max="14858" width="7.125" style="186" customWidth="1"/>
    <col min="14859" max="14859" width="9.5" style="186" customWidth="1"/>
    <col min="14860" max="14860" width="8" style="186" customWidth="1"/>
    <col min="14861" max="14861" width="9.375" style="186" customWidth="1"/>
    <col min="14862" max="14862" width="8.5" style="186" customWidth="1"/>
    <col min="14863" max="14863" width="7.375" style="186" customWidth="1"/>
    <col min="14864" max="14864" width="6.25" style="186" customWidth="1"/>
    <col min="14865" max="14865" width="7.375" style="186" customWidth="1"/>
    <col min="14866" max="14866" width="6.875" style="186" customWidth="1"/>
    <col min="14867" max="14867" width="8.25" style="186" customWidth="1"/>
    <col min="14868" max="14868" width="7.875" style="186" customWidth="1"/>
    <col min="14869" max="14869" width="8.75" style="186" customWidth="1"/>
    <col min="14870" max="14870" width="9.75" style="186" customWidth="1"/>
    <col min="14871" max="15104" width="7.5" style="186"/>
    <col min="15105" max="15105" width="5.25" style="186" customWidth="1"/>
    <col min="15106" max="15106" width="7.875" style="186" customWidth="1"/>
    <col min="15107" max="15107" width="8.875" style="186" customWidth="1"/>
    <col min="15108" max="15108" width="7.375" style="186" customWidth="1"/>
    <col min="15109" max="15109" width="18.125" style="186" customWidth="1"/>
    <col min="15110" max="15110" width="37" style="186" customWidth="1"/>
    <col min="15111" max="15111" width="6.5" style="186" bestFit="1" customWidth="1"/>
    <col min="15112" max="15112" width="10.125" style="186" customWidth="1"/>
    <col min="15113" max="15113" width="7.5" style="186" customWidth="1"/>
    <col min="15114" max="15114" width="7.125" style="186" customWidth="1"/>
    <col min="15115" max="15115" width="9.5" style="186" customWidth="1"/>
    <col min="15116" max="15116" width="8" style="186" customWidth="1"/>
    <col min="15117" max="15117" width="9.375" style="186" customWidth="1"/>
    <col min="15118" max="15118" width="8.5" style="186" customWidth="1"/>
    <col min="15119" max="15119" width="7.375" style="186" customWidth="1"/>
    <col min="15120" max="15120" width="6.25" style="186" customWidth="1"/>
    <col min="15121" max="15121" width="7.375" style="186" customWidth="1"/>
    <col min="15122" max="15122" width="6.875" style="186" customWidth="1"/>
    <col min="15123" max="15123" width="8.25" style="186" customWidth="1"/>
    <col min="15124" max="15124" width="7.875" style="186" customWidth="1"/>
    <col min="15125" max="15125" width="8.75" style="186" customWidth="1"/>
    <col min="15126" max="15126" width="9.75" style="186" customWidth="1"/>
    <col min="15127" max="15360" width="7.5" style="186"/>
    <col min="15361" max="15361" width="5.25" style="186" customWidth="1"/>
    <col min="15362" max="15362" width="7.875" style="186" customWidth="1"/>
    <col min="15363" max="15363" width="8.875" style="186" customWidth="1"/>
    <col min="15364" max="15364" width="7.375" style="186" customWidth="1"/>
    <col min="15365" max="15365" width="18.125" style="186" customWidth="1"/>
    <col min="15366" max="15366" width="37" style="186" customWidth="1"/>
    <col min="15367" max="15367" width="6.5" style="186" bestFit="1" customWidth="1"/>
    <col min="15368" max="15368" width="10.125" style="186" customWidth="1"/>
    <col min="15369" max="15369" width="7.5" style="186" customWidth="1"/>
    <col min="15370" max="15370" width="7.125" style="186" customWidth="1"/>
    <col min="15371" max="15371" width="9.5" style="186" customWidth="1"/>
    <col min="15372" max="15372" width="8" style="186" customWidth="1"/>
    <col min="15373" max="15373" width="9.375" style="186" customWidth="1"/>
    <col min="15374" max="15374" width="8.5" style="186" customWidth="1"/>
    <col min="15375" max="15375" width="7.375" style="186" customWidth="1"/>
    <col min="15376" max="15376" width="6.25" style="186" customWidth="1"/>
    <col min="15377" max="15377" width="7.375" style="186" customWidth="1"/>
    <col min="15378" max="15378" width="6.875" style="186" customWidth="1"/>
    <col min="15379" max="15379" width="8.25" style="186" customWidth="1"/>
    <col min="15380" max="15380" width="7.875" style="186" customWidth="1"/>
    <col min="15381" max="15381" width="8.75" style="186" customWidth="1"/>
    <col min="15382" max="15382" width="9.75" style="186" customWidth="1"/>
    <col min="15383" max="15616" width="7.5" style="186"/>
    <col min="15617" max="15617" width="5.25" style="186" customWidth="1"/>
    <col min="15618" max="15618" width="7.875" style="186" customWidth="1"/>
    <col min="15619" max="15619" width="8.875" style="186" customWidth="1"/>
    <col min="15620" max="15620" width="7.375" style="186" customWidth="1"/>
    <col min="15621" max="15621" width="18.125" style="186" customWidth="1"/>
    <col min="15622" max="15622" width="37" style="186" customWidth="1"/>
    <col min="15623" max="15623" width="6.5" style="186" bestFit="1" customWidth="1"/>
    <col min="15624" max="15624" width="10.125" style="186" customWidth="1"/>
    <col min="15625" max="15625" width="7.5" style="186" customWidth="1"/>
    <col min="15626" max="15626" width="7.125" style="186" customWidth="1"/>
    <col min="15627" max="15627" width="9.5" style="186" customWidth="1"/>
    <col min="15628" max="15628" width="8" style="186" customWidth="1"/>
    <col min="15629" max="15629" width="9.375" style="186" customWidth="1"/>
    <col min="15630" max="15630" width="8.5" style="186" customWidth="1"/>
    <col min="15631" max="15631" width="7.375" style="186" customWidth="1"/>
    <col min="15632" max="15632" width="6.25" style="186" customWidth="1"/>
    <col min="15633" max="15633" width="7.375" style="186" customWidth="1"/>
    <col min="15634" max="15634" width="6.875" style="186" customWidth="1"/>
    <col min="15635" max="15635" width="8.25" style="186" customWidth="1"/>
    <col min="15636" max="15636" width="7.875" style="186" customWidth="1"/>
    <col min="15637" max="15637" width="8.75" style="186" customWidth="1"/>
    <col min="15638" max="15638" width="9.75" style="186" customWidth="1"/>
    <col min="15639" max="15872" width="7.5" style="186"/>
    <col min="15873" max="15873" width="5.25" style="186" customWidth="1"/>
    <col min="15874" max="15874" width="7.875" style="186" customWidth="1"/>
    <col min="15875" max="15875" width="8.875" style="186" customWidth="1"/>
    <col min="15876" max="15876" width="7.375" style="186" customWidth="1"/>
    <col min="15877" max="15877" width="18.125" style="186" customWidth="1"/>
    <col min="15878" max="15878" width="37" style="186" customWidth="1"/>
    <col min="15879" max="15879" width="6.5" style="186" bestFit="1" customWidth="1"/>
    <col min="15880" max="15880" width="10.125" style="186" customWidth="1"/>
    <col min="15881" max="15881" width="7.5" style="186" customWidth="1"/>
    <col min="15882" max="15882" width="7.125" style="186" customWidth="1"/>
    <col min="15883" max="15883" width="9.5" style="186" customWidth="1"/>
    <col min="15884" max="15884" width="8" style="186" customWidth="1"/>
    <col min="15885" max="15885" width="9.375" style="186" customWidth="1"/>
    <col min="15886" max="15886" width="8.5" style="186" customWidth="1"/>
    <col min="15887" max="15887" width="7.375" style="186" customWidth="1"/>
    <col min="15888" max="15888" width="6.25" style="186" customWidth="1"/>
    <col min="15889" max="15889" width="7.375" style="186" customWidth="1"/>
    <col min="15890" max="15890" width="6.875" style="186" customWidth="1"/>
    <col min="15891" max="15891" width="8.25" style="186" customWidth="1"/>
    <col min="15892" max="15892" width="7.875" style="186" customWidth="1"/>
    <col min="15893" max="15893" width="8.75" style="186" customWidth="1"/>
    <col min="15894" max="15894" width="9.75" style="186" customWidth="1"/>
    <col min="15895" max="16128" width="7.5" style="186"/>
    <col min="16129" max="16129" width="5.25" style="186" customWidth="1"/>
    <col min="16130" max="16130" width="7.875" style="186" customWidth="1"/>
    <col min="16131" max="16131" width="8.875" style="186" customWidth="1"/>
    <col min="16132" max="16132" width="7.375" style="186" customWidth="1"/>
    <col min="16133" max="16133" width="18.125" style="186" customWidth="1"/>
    <col min="16134" max="16134" width="37" style="186" customWidth="1"/>
    <col min="16135" max="16135" width="6.5" style="186" bestFit="1" customWidth="1"/>
    <col min="16136" max="16136" width="10.125" style="186" customWidth="1"/>
    <col min="16137" max="16137" width="7.5" style="186" customWidth="1"/>
    <col min="16138" max="16138" width="7.125" style="186" customWidth="1"/>
    <col min="16139" max="16139" width="9.5" style="186" customWidth="1"/>
    <col min="16140" max="16140" width="8" style="186" customWidth="1"/>
    <col min="16141" max="16141" width="9.375" style="186" customWidth="1"/>
    <col min="16142" max="16142" width="8.5" style="186" customWidth="1"/>
    <col min="16143" max="16143" width="7.375" style="186" customWidth="1"/>
    <col min="16144" max="16144" width="6.25" style="186" customWidth="1"/>
    <col min="16145" max="16145" width="7.375" style="186" customWidth="1"/>
    <col min="16146" max="16146" width="6.875" style="186" customWidth="1"/>
    <col min="16147" max="16147" width="8.25" style="186" customWidth="1"/>
    <col min="16148" max="16148" width="7.875" style="186" customWidth="1"/>
    <col min="16149" max="16149" width="8.75" style="186" customWidth="1"/>
    <col min="16150" max="16150" width="9.75" style="186" customWidth="1"/>
    <col min="16151" max="16384" width="7.5" style="186"/>
  </cols>
  <sheetData>
    <row r="1" spans="1:24" s="182" customFormat="1" ht="15">
      <c r="A1" s="326" t="s">
        <v>407</v>
      </c>
      <c r="B1" s="327"/>
      <c r="C1" s="328" t="s">
        <v>236</v>
      </c>
      <c r="D1" s="329"/>
      <c r="E1" s="330"/>
      <c r="F1" s="330"/>
      <c r="G1" s="330"/>
      <c r="H1" s="331" t="s">
        <v>20</v>
      </c>
      <c r="I1" s="329"/>
      <c r="J1" s="329"/>
      <c r="K1" s="329"/>
      <c r="L1" s="329"/>
      <c r="M1" s="332"/>
      <c r="N1" s="332"/>
      <c r="O1" s="333"/>
      <c r="P1" s="333"/>
      <c r="Q1" s="332"/>
      <c r="R1" s="333"/>
      <c r="S1" s="333"/>
      <c r="T1" s="333"/>
      <c r="U1" s="334"/>
      <c r="V1" s="334"/>
      <c r="X1" s="183"/>
    </row>
    <row r="2" spans="1:24" s="182" customFormat="1" ht="3.75" customHeight="1">
      <c r="A2" s="326"/>
      <c r="B2" s="327"/>
      <c r="C2" s="335"/>
      <c r="D2" s="329"/>
      <c r="E2" s="330"/>
      <c r="F2" s="330"/>
      <c r="G2" s="330"/>
      <c r="H2" s="331"/>
      <c r="I2" s="329"/>
      <c r="J2" s="329"/>
      <c r="K2" s="329"/>
      <c r="L2" s="329"/>
      <c r="M2" s="332"/>
      <c r="N2" s="332"/>
      <c r="O2" s="333"/>
      <c r="P2" s="333"/>
      <c r="Q2" s="332"/>
      <c r="R2" s="333"/>
      <c r="S2" s="333"/>
      <c r="T2" s="333"/>
      <c r="U2" s="334"/>
      <c r="V2" s="334"/>
      <c r="X2" s="183"/>
    </row>
    <row r="3" spans="1:24" s="182" customFormat="1" ht="18">
      <c r="A3" s="336" t="s">
        <v>42</v>
      </c>
      <c r="B3" s="327"/>
      <c r="C3" s="328" t="s">
        <v>139</v>
      </c>
      <c r="D3" s="337"/>
      <c r="E3" s="330"/>
      <c r="F3" s="330"/>
      <c r="G3" s="330"/>
      <c r="H3"/>
      <c r="I3" s="329"/>
      <c r="J3" s="329"/>
      <c r="K3" s="329"/>
      <c r="L3" s="329"/>
      <c r="M3" s="332"/>
      <c r="N3" s="338" t="s">
        <v>275</v>
      </c>
      <c r="O3" s="333"/>
      <c r="P3" s="333"/>
      <c r="Q3" s="332"/>
      <c r="R3" s="333"/>
      <c r="S3" s="333"/>
      <c r="T3" s="333"/>
      <c r="U3" s="332"/>
      <c r="V3" s="332"/>
      <c r="X3" s="183"/>
    </row>
    <row r="4" spans="1:24" s="182" customFormat="1" ht="3.75" customHeight="1">
      <c r="A4" s="326"/>
      <c r="B4" s="327"/>
      <c r="C4" s="337"/>
      <c r="D4" s="335"/>
      <c r="E4" s="339"/>
      <c r="F4" s="339"/>
      <c r="G4" s="339"/>
      <c r="H4" s="340"/>
      <c r="I4" s="341"/>
      <c r="J4" s="341"/>
      <c r="K4" s="329"/>
      <c r="L4" s="329"/>
      <c r="M4" s="332"/>
      <c r="N4" s="332"/>
      <c r="O4" s="333"/>
      <c r="P4" s="333"/>
      <c r="Q4" s="332"/>
      <c r="R4" s="333"/>
      <c r="S4" s="333"/>
      <c r="T4" s="342"/>
      <c r="U4" s="332"/>
      <c r="V4" s="332"/>
      <c r="X4" s="183"/>
    </row>
    <row r="5" spans="1:24" s="182" customFormat="1" ht="15">
      <c r="A5" s="326" t="s">
        <v>408</v>
      </c>
      <c r="B5" s="327"/>
      <c r="C5" s="328" t="s">
        <v>409</v>
      </c>
      <c r="D5" s="337"/>
      <c r="E5" s="339"/>
      <c r="F5" s="339"/>
      <c r="G5" s="339"/>
      <c r="H5" s="340"/>
      <c r="I5" s="341"/>
      <c r="J5" s="341"/>
      <c r="K5" s="329"/>
      <c r="L5" s="329"/>
      <c r="M5" s="332"/>
      <c r="N5" s="332"/>
      <c r="O5" s="333"/>
      <c r="P5" s="333"/>
      <c r="Q5" s="332"/>
      <c r="R5" s="333"/>
      <c r="S5" s="333"/>
      <c r="T5" s="342"/>
      <c r="U5" s="332"/>
      <c r="V5" s="332"/>
      <c r="X5" s="183"/>
    </row>
    <row r="6" spans="1:24" s="182" customFormat="1" ht="3.75" customHeight="1">
      <c r="A6" s="326"/>
      <c r="B6" s="327"/>
      <c r="C6" s="337"/>
      <c r="D6" s="335"/>
      <c r="E6" s="330"/>
      <c r="F6" s="330"/>
      <c r="G6" s="330"/>
      <c r="H6" s="331"/>
      <c r="I6" s="329"/>
      <c r="J6" s="329"/>
      <c r="K6" s="329"/>
      <c r="L6" s="329"/>
      <c r="M6" s="332"/>
      <c r="N6" s="332"/>
      <c r="O6" s="333"/>
      <c r="P6" s="333"/>
      <c r="Q6" s="332"/>
      <c r="R6" s="333"/>
      <c r="S6" s="333"/>
      <c r="T6" s="333"/>
      <c r="U6" s="332"/>
      <c r="V6" s="332"/>
      <c r="X6" s="183"/>
    </row>
    <row r="7" spans="1:24" s="182" customFormat="1" ht="15">
      <c r="A7" s="326" t="s">
        <v>213</v>
      </c>
      <c r="B7" s="327"/>
      <c r="C7" s="328" t="s">
        <v>236</v>
      </c>
      <c r="D7" s="337"/>
      <c r="E7" s="330"/>
      <c r="F7" s="330"/>
      <c r="G7" s="330"/>
      <c r="H7" s="331"/>
      <c r="I7" s="329"/>
      <c r="J7" s="329"/>
      <c r="K7" s="329"/>
      <c r="L7" s="329"/>
      <c r="M7" s="332"/>
      <c r="N7" s="334"/>
      <c r="O7" s="342"/>
      <c r="P7" s="342"/>
      <c r="Q7" s="334"/>
      <c r="R7" s="342"/>
      <c r="S7" s="342"/>
      <c r="T7" s="342"/>
      <c r="U7" s="334"/>
      <c r="V7" s="332"/>
      <c r="X7" s="183"/>
    </row>
    <row r="8" spans="1:24" s="182" customFormat="1" ht="6.75" customHeight="1">
      <c r="A8" s="343"/>
      <c r="B8" s="327"/>
      <c r="C8" s="335"/>
      <c r="D8" s="329"/>
      <c r="E8" s="330"/>
      <c r="F8" s="330"/>
      <c r="G8" s="330"/>
      <c r="H8" s="331"/>
      <c r="I8" s="329"/>
      <c r="J8" s="329"/>
      <c r="K8" s="329"/>
      <c r="L8" s="329"/>
      <c r="M8" s="332"/>
      <c r="N8" s="334"/>
      <c r="O8" s="342"/>
      <c r="P8" s="342"/>
      <c r="Q8" s="334"/>
      <c r="R8" s="342"/>
      <c r="S8" s="342"/>
      <c r="T8" s="342"/>
      <c r="U8" s="334"/>
      <c r="V8" s="332"/>
      <c r="X8" s="183"/>
    </row>
    <row r="9" spans="1:24" s="182" customFormat="1" ht="15">
      <c r="A9" s="343" t="s">
        <v>410</v>
      </c>
      <c r="B9" s="327"/>
      <c r="C9" s="328" t="s">
        <v>411</v>
      </c>
      <c r="D9" s="329"/>
      <c r="E9" s="330"/>
      <c r="F9" s="330"/>
      <c r="G9" s="330"/>
      <c r="H9" s="331"/>
      <c r="I9" s="329"/>
      <c r="J9" s="329"/>
      <c r="K9" s="329"/>
      <c r="L9" s="329"/>
      <c r="M9" s="332"/>
      <c r="N9" s="334"/>
      <c r="O9" s="342"/>
      <c r="P9" s="342"/>
      <c r="Q9" s="334"/>
      <c r="R9" s="342"/>
      <c r="S9" s="342"/>
      <c r="T9" s="342"/>
      <c r="U9" s="334"/>
      <c r="V9" s="332"/>
    </row>
    <row r="10" spans="1:24" s="184" customFormat="1" ht="15" thickBot="1">
      <c r="A10" s="335"/>
      <c r="B10" s="335"/>
      <c r="C10" s="335"/>
      <c r="D10" s="329"/>
      <c r="E10" s="344"/>
      <c r="F10" s="344"/>
      <c r="G10" s="344"/>
      <c r="H10" s="345"/>
      <c r="I10" s="346"/>
      <c r="J10" s="346"/>
      <c r="K10" s="346"/>
      <c r="L10" s="346"/>
      <c r="M10" s="332"/>
      <c r="N10" s="332"/>
      <c r="O10" s="333"/>
      <c r="P10" s="333"/>
      <c r="Q10" s="332"/>
      <c r="R10" s="333"/>
      <c r="S10" s="347"/>
      <c r="T10" s="347"/>
      <c r="U10" s="332"/>
      <c r="V10" s="332"/>
    </row>
    <row r="11" spans="1:24" s="184" customFormat="1" ht="15" thickBot="1">
      <c r="A11" s="348"/>
      <c r="B11" s="348"/>
      <c r="C11" s="348"/>
      <c r="D11" s="349"/>
      <c r="E11" s="350"/>
      <c r="F11" s="350" t="s">
        <v>156</v>
      </c>
      <c r="G11" s="350"/>
      <c r="H11" s="351"/>
      <c r="I11" s="352"/>
      <c r="J11" s="352"/>
      <c r="K11" s="352"/>
      <c r="L11" s="353"/>
      <c r="M11" s="354"/>
      <c r="N11" s="354"/>
      <c r="O11" s="355"/>
      <c r="P11" s="355"/>
      <c r="Q11" s="354"/>
      <c r="R11" s="355"/>
      <c r="S11" s="356" t="s">
        <v>156</v>
      </c>
      <c r="T11" s="357"/>
      <c r="U11" s="354"/>
      <c r="V11" s="354"/>
    </row>
    <row r="12" spans="1:24" s="185" customFormat="1" ht="15" thickTop="1">
      <c r="A12" s="348"/>
      <c r="B12" s="348"/>
      <c r="C12" s="348"/>
      <c r="D12" s="365" t="s">
        <v>157</v>
      </c>
      <c r="E12" s="366" t="s">
        <v>158</v>
      </c>
      <c r="F12" s="367" t="s">
        <v>159</v>
      </c>
      <c r="G12" s="366" t="s">
        <v>160</v>
      </c>
      <c r="H12" s="368" t="s">
        <v>161</v>
      </c>
      <c r="I12" s="369" t="s">
        <v>162</v>
      </c>
      <c r="J12" s="369" t="s">
        <v>163</v>
      </c>
      <c r="K12" s="369" t="s">
        <v>164</v>
      </c>
      <c r="L12" s="370" t="s">
        <v>165</v>
      </c>
      <c r="M12" s="371" t="s">
        <v>166</v>
      </c>
      <c r="N12" s="372" t="s">
        <v>167</v>
      </c>
      <c r="O12" s="373" t="s">
        <v>168</v>
      </c>
      <c r="P12" s="373" t="s">
        <v>169</v>
      </c>
      <c r="Q12" s="374" t="s">
        <v>170</v>
      </c>
      <c r="R12" s="373" t="s">
        <v>171</v>
      </c>
      <c r="S12" s="375" t="s">
        <v>172</v>
      </c>
      <c r="T12" s="376" t="s">
        <v>173</v>
      </c>
      <c r="U12" s="372" t="s">
        <v>174</v>
      </c>
      <c r="V12" s="377" t="s">
        <v>175</v>
      </c>
    </row>
    <row r="13" spans="1:24" s="106" customFormat="1">
      <c r="A13" s="539" t="s">
        <v>148</v>
      </c>
      <c r="B13" s="539" t="s">
        <v>188</v>
      </c>
      <c r="C13" s="548" t="s">
        <v>189</v>
      </c>
      <c r="D13" s="550" t="s">
        <v>190</v>
      </c>
      <c r="E13" s="541" t="s">
        <v>191</v>
      </c>
      <c r="F13" s="539" t="s">
        <v>192</v>
      </c>
      <c r="G13" s="541" t="s">
        <v>193</v>
      </c>
      <c r="H13" s="542" t="s">
        <v>176</v>
      </c>
      <c r="I13" s="544" t="s">
        <v>194</v>
      </c>
      <c r="J13" s="378" t="s">
        <v>20</v>
      </c>
      <c r="K13" s="546" t="s">
        <v>177</v>
      </c>
      <c r="L13" s="547"/>
      <c r="M13" s="379" t="s">
        <v>178</v>
      </c>
      <c r="N13" s="380" t="s">
        <v>179</v>
      </c>
      <c r="O13" s="381" t="s">
        <v>180</v>
      </c>
      <c r="P13" s="382" t="s">
        <v>181</v>
      </c>
      <c r="Q13" s="380" t="s">
        <v>182</v>
      </c>
      <c r="R13" s="383" t="s">
        <v>183</v>
      </c>
      <c r="S13" s="384" t="s">
        <v>184</v>
      </c>
      <c r="T13" s="385" t="s">
        <v>185</v>
      </c>
      <c r="U13" s="386" t="s">
        <v>186</v>
      </c>
      <c r="V13" s="380" t="s">
        <v>187</v>
      </c>
      <c r="X13" s="259"/>
    </row>
    <row r="14" spans="1:24" s="106" customFormat="1" ht="28">
      <c r="A14" s="540"/>
      <c r="B14" s="540"/>
      <c r="C14" s="549"/>
      <c r="D14" s="551"/>
      <c r="E14" s="540"/>
      <c r="F14" s="540"/>
      <c r="G14" s="540"/>
      <c r="H14" s="543"/>
      <c r="I14" s="545"/>
      <c r="J14" s="400" t="s">
        <v>195</v>
      </c>
      <c r="K14" s="400" t="s">
        <v>196</v>
      </c>
      <c r="L14" s="388" t="s">
        <v>197</v>
      </c>
      <c r="M14" s="389" t="s">
        <v>198</v>
      </c>
      <c r="N14" s="390" t="s">
        <v>283</v>
      </c>
      <c r="O14" s="390" t="s">
        <v>204</v>
      </c>
      <c r="P14" s="390" t="s">
        <v>199</v>
      </c>
      <c r="Q14" s="390" t="s">
        <v>200</v>
      </c>
      <c r="R14" s="391" t="s">
        <v>412</v>
      </c>
      <c r="S14" s="392" t="s">
        <v>201</v>
      </c>
      <c r="T14" s="393" t="s">
        <v>201</v>
      </c>
      <c r="U14" s="389" t="s">
        <v>202</v>
      </c>
      <c r="V14" s="390" t="s">
        <v>203</v>
      </c>
      <c r="X14" s="259"/>
    </row>
    <row r="15" spans="1:24" s="106" customFormat="1">
      <c r="A15" s="192">
        <v>1</v>
      </c>
      <c r="B15" s="228" t="s">
        <v>413</v>
      </c>
      <c r="C15" s="228" t="s">
        <v>413</v>
      </c>
      <c r="D15" s="228">
        <v>100451</v>
      </c>
      <c r="E15" s="193" t="s">
        <v>414</v>
      </c>
      <c r="F15" s="193" t="s">
        <v>415</v>
      </c>
      <c r="G15" s="192" t="s">
        <v>416</v>
      </c>
      <c r="H15" s="402">
        <v>45411</v>
      </c>
      <c r="I15" s="403">
        <v>0</v>
      </c>
      <c r="J15" s="403">
        <v>0</v>
      </c>
      <c r="K15" s="406">
        <v>43446</v>
      </c>
      <c r="L15" s="402">
        <v>1201</v>
      </c>
      <c r="M15" s="394">
        <f t="shared" ref="M15:M59" si="0">+H15+I15+J15+L15</f>
        <v>46612</v>
      </c>
      <c r="N15" s="402">
        <f>+M15*28.41%</f>
        <v>13242.469200000001</v>
      </c>
      <c r="O15" s="402">
        <v>494</v>
      </c>
      <c r="P15" s="403"/>
      <c r="Q15" s="402">
        <f t="shared" ref="Q15:Q59" si="1">+M15*1.45%</f>
        <v>675.87399999999991</v>
      </c>
      <c r="R15" s="402">
        <v>178</v>
      </c>
      <c r="S15" s="402">
        <v>2582.3199999999997</v>
      </c>
      <c r="T15" s="402">
        <v>223.08</v>
      </c>
      <c r="U15" s="394">
        <f t="shared" ref="U15:U57" si="2">SUM(N15:T15)</f>
        <v>17395.743200000004</v>
      </c>
      <c r="V15" s="394">
        <f t="shared" ref="V15:V59" si="3">+U15+M15</f>
        <v>64007.743200000004</v>
      </c>
      <c r="X15" s="259"/>
    </row>
    <row r="16" spans="1:24" s="106" customFormat="1">
      <c r="A16" s="192">
        <v>2</v>
      </c>
      <c r="B16" s="228" t="s">
        <v>413</v>
      </c>
      <c r="C16" s="228" t="s">
        <v>413</v>
      </c>
      <c r="D16" s="228">
        <v>101449</v>
      </c>
      <c r="E16" s="193" t="s">
        <v>417</v>
      </c>
      <c r="F16" s="193" t="s">
        <v>418</v>
      </c>
      <c r="G16" s="192" t="s">
        <v>419</v>
      </c>
      <c r="H16" s="402">
        <v>23800</v>
      </c>
      <c r="I16" s="403">
        <v>0</v>
      </c>
      <c r="J16" s="403">
        <v>0</v>
      </c>
      <c r="K16" s="406">
        <v>42791</v>
      </c>
      <c r="L16" s="402">
        <v>944.00984615384687</v>
      </c>
      <c r="M16" s="394">
        <f t="shared" si="0"/>
        <v>24744.009846153847</v>
      </c>
      <c r="N16" s="402">
        <f t="shared" ref="N16:N56" si="4">+M16*28.41%</f>
        <v>7029.7731972923084</v>
      </c>
      <c r="O16" s="402">
        <v>494</v>
      </c>
      <c r="P16" s="403"/>
      <c r="Q16" s="402">
        <f t="shared" si="1"/>
        <v>358.78814276923077</v>
      </c>
      <c r="R16" s="402">
        <v>178</v>
      </c>
      <c r="S16" s="402">
        <v>6510</v>
      </c>
      <c r="T16" s="402">
        <v>404</v>
      </c>
      <c r="U16" s="394">
        <f t="shared" si="2"/>
        <v>14974.56134006154</v>
      </c>
      <c r="V16" s="394">
        <f t="shared" si="3"/>
        <v>39718.571186215384</v>
      </c>
      <c r="X16" s="259"/>
    </row>
    <row r="17" spans="1:24" s="106" customFormat="1">
      <c r="A17" s="192">
        <v>3</v>
      </c>
      <c r="B17" s="228" t="s">
        <v>413</v>
      </c>
      <c r="C17" s="228" t="s">
        <v>413</v>
      </c>
      <c r="D17" s="228">
        <v>101381</v>
      </c>
      <c r="E17" s="193" t="s">
        <v>420</v>
      </c>
      <c r="F17" s="193" t="s">
        <v>421</v>
      </c>
      <c r="G17" s="192" t="s">
        <v>422</v>
      </c>
      <c r="H17" s="402">
        <v>21095</v>
      </c>
      <c r="I17" s="403">
        <v>0</v>
      </c>
      <c r="J17" s="403">
        <v>0</v>
      </c>
      <c r="K17" s="406">
        <v>42965</v>
      </c>
      <c r="L17" s="402">
        <v>123.0855384615387</v>
      </c>
      <c r="M17" s="394">
        <f t="shared" si="0"/>
        <v>21218.085538461539</v>
      </c>
      <c r="N17" s="402">
        <f t="shared" si="4"/>
        <v>6028.0581014769232</v>
      </c>
      <c r="O17" s="402">
        <v>494</v>
      </c>
      <c r="P17" s="403"/>
      <c r="Q17" s="402">
        <f t="shared" si="1"/>
        <v>307.66224030769229</v>
      </c>
      <c r="R17" s="402">
        <v>178</v>
      </c>
      <c r="S17" s="402">
        <v>2582.3199999999997</v>
      </c>
      <c r="T17" s="402">
        <v>223.08</v>
      </c>
      <c r="U17" s="394">
        <f t="shared" si="2"/>
        <v>9813.1203417846154</v>
      </c>
      <c r="V17" s="394">
        <f t="shared" si="3"/>
        <v>31031.205880246154</v>
      </c>
      <c r="X17" s="259"/>
    </row>
    <row r="18" spans="1:24" s="106" customFormat="1">
      <c r="A18" s="192">
        <v>4</v>
      </c>
      <c r="B18" s="228" t="s">
        <v>413</v>
      </c>
      <c r="C18" s="228" t="s">
        <v>413</v>
      </c>
      <c r="D18" s="228">
        <v>103171</v>
      </c>
      <c r="E18" s="193" t="s">
        <v>423</v>
      </c>
      <c r="F18" s="193" t="s">
        <v>424</v>
      </c>
      <c r="G18" s="192" t="s">
        <v>425</v>
      </c>
      <c r="H18" s="402">
        <v>39255</v>
      </c>
      <c r="I18" s="403">
        <v>0</v>
      </c>
      <c r="J18" s="403">
        <v>0</v>
      </c>
      <c r="K18" s="406">
        <v>43273</v>
      </c>
      <c r="L18" s="402">
        <v>0</v>
      </c>
      <c r="M18" s="394">
        <f t="shared" si="0"/>
        <v>39255</v>
      </c>
      <c r="N18" s="402">
        <f t="shared" si="4"/>
        <v>11152.345500000001</v>
      </c>
      <c r="O18" s="402">
        <v>494</v>
      </c>
      <c r="P18" s="403"/>
      <c r="Q18" s="402">
        <f t="shared" si="1"/>
        <v>569.19749999999999</v>
      </c>
      <c r="R18" s="402">
        <v>178</v>
      </c>
      <c r="S18" s="402">
        <v>6510</v>
      </c>
      <c r="T18" s="402">
        <v>404</v>
      </c>
      <c r="U18" s="394">
        <f t="shared" si="2"/>
        <v>19307.543000000001</v>
      </c>
      <c r="V18" s="394">
        <f t="shared" si="3"/>
        <v>58562.543000000005</v>
      </c>
      <c r="X18" s="259"/>
    </row>
    <row r="19" spans="1:24" s="106" customFormat="1">
      <c r="A19" s="192">
        <v>5</v>
      </c>
      <c r="B19" s="228" t="s">
        <v>413</v>
      </c>
      <c r="C19" s="228" t="s">
        <v>413</v>
      </c>
      <c r="D19" s="228">
        <v>100759</v>
      </c>
      <c r="E19" s="193" t="s">
        <v>426</v>
      </c>
      <c r="F19" s="193" t="s">
        <v>427</v>
      </c>
      <c r="G19" s="192" t="s">
        <v>428</v>
      </c>
      <c r="H19" s="402">
        <v>81978</v>
      </c>
      <c r="I19" s="403">
        <v>0</v>
      </c>
      <c r="J19" s="403">
        <v>0</v>
      </c>
      <c r="K19" s="406">
        <v>43437</v>
      </c>
      <c r="L19" s="402">
        <v>2101</v>
      </c>
      <c r="M19" s="394">
        <f t="shared" si="0"/>
        <v>84079</v>
      </c>
      <c r="N19" s="402">
        <f t="shared" si="4"/>
        <v>23886.8439</v>
      </c>
      <c r="O19" s="402">
        <v>494</v>
      </c>
      <c r="P19" s="403"/>
      <c r="Q19" s="402">
        <f t="shared" si="1"/>
        <v>1219.1454999999999</v>
      </c>
      <c r="R19" s="402">
        <v>178</v>
      </c>
      <c r="S19" s="402">
        <v>1923.7399999999998</v>
      </c>
      <c r="T19" s="402">
        <v>239.46000000000004</v>
      </c>
      <c r="U19" s="394">
        <f t="shared" si="2"/>
        <v>27941.189399999996</v>
      </c>
      <c r="V19" s="394">
        <f t="shared" si="3"/>
        <v>112020.1894</v>
      </c>
      <c r="X19" s="259"/>
    </row>
    <row r="20" spans="1:24" s="106" customFormat="1">
      <c r="A20" s="192">
        <v>6</v>
      </c>
      <c r="B20" s="228" t="s">
        <v>413</v>
      </c>
      <c r="C20" s="228" t="s">
        <v>413</v>
      </c>
      <c r="D20" s="228">
        <v>100927</v>
      </c>
      <c r="E20" s="193" t="s">
        <v>429</v>
      </c>
      <c r="F20" s="193" t="s">
        <v>430</v>
      </c>
      <c r="G20" s="192" t="s">
        <v>431</v>
      </c>
      <c r="H20" s="402">
        <v>58193</v>
      </c>
      <c r="I20" s="403">
        <v>0</v>
      </c>
      <c r="J20" s="403">
        <v>0</v>
      </c>
      <c r="K20" s="406">
        <v>43146</v>
      </c>
      <c r="L20" s="402">
        <v>1147</v>
      </c>
      <c r="M20" s="394">
        <f t="shared" si="0"/>
        <v>59340</v>
      </c>
      <c r="N20" s="402">
        <f t="shared" si="4"/>
        <v>16858.494000000002</v>
      </c>
      <c r="O20" s="402">
        <v>494</v>
      </c>
      <c r="P20" s="403"/>
      <c r="Q20" s="402">
        <f t="shared" si="1"/>
        <v>860.43</v>
      </c>
      <c r="R20" s="402">
        <v>178</v>
      </c>
      <c r="S20" s="402">
        <v>3939.5200000000004</v>
      </c>
      <c r="T20" s="402">
        <v>239.46000000000004</v>
      </c>
      <c r="U20" s="394">
        <f t="shared" si="2"/>
        <v>22569.904000000002</v>
      </c>
      <c r="V20" s="394">
        <f t="shared" si="3"/>
        <v>81909.90400000001</v>
      </c>
      <c r="X20" s="259"/>
    </row>
    <row r="21" spans="1:24" s="106" customFormat="1">
      <c r="A21" s="192">
        <v>7</v>
      </c>
      <c r="B21" s="228" t="s">
        <v>413</v>
      </c>
      <c r="C21" s="228" t="s">
        <v>413</v>
      </c>
      <c r="D21" s="228">
        <v>101302</v>
      </c>
      <c r="E21" s="193" t="s">
        <v>432</v>
      </c>
      <c r="F21" s="193" t="s">
        <v>433</v>
      </c>
      <c r="G21" s="192" t="s">
        <v>434</v>
      </c>
      <c r="H21" s="402">
        <v>31526</v>
      </c>
      <c r="I21" s="403">
        <v>0</v>
      </c>
      <c r="J21" s="403">
        <v>0</v>
      </c>
      <c r="K21" s="406">
        <v>43126</v>
      </c>
      <c r="L21" s="402">
        <v>0</v>
      </c>
      <c r="M21" s="394">
        <f t="shared" si="0"/>
        <v>31526</v>
      </c>
      <c r="N21" s="402">
        <f t="shared" si="4"/>
        <v>8956.5366000000013</v>
      </c>
      <c r="O21" s="402">
        <v>494</v>
      </c>
      <c r="P21" s="403"/>
      <c r="Q21" s="402">
        <f t="shared" si="1"/>
        <v>457.12699999999995</v>
      </c>
      <c r="R21" s="402">
        <v>178</v>
      </c>
      <c r="S21" s="402">
        <v>2582.3199999999997</v>
      </c>
      <c r="T21" s="402">
        <v>223.08</v>
      </c>
      <c r="U21" s="394">
        <f t="shared" si="2"/>
        <v>12891.063600000001</v>
      </c>
      <c r="V21" s="394">
        <f t="shared" si="3"/>
        <v>44417.063600000001</v>
      </c>
      <c r="X21" s="259"/>
    </row>
    <row r="22" spans="1:24" s="106" customFormat="1">
      <c r="A22" s="192">
        <v>8</v>
      </c>
      <c r="B22" s="228" t="s">
        <v>413</v>
      </c>
      <c r="C22" s="228" t="s">
        <v>413</v>
      </c>
      <c r="D22" s="228">
        <v>101005</v>
      </c>
      <c r="E22" s="193" t="s">
        <v>435</v>
      </c>
      <c r="F22" s="193" t="s">
        <v>436</v>
      </c>
      <c r="G22" s="192" t="s">
        <v>437</v>
      </c>
      <c r="H22" s="402">
        <v>30911</v>
      </c>
      <c r="I22" s="403">
        <v>0</v>
      </c>
      <c r="J22" s="403">
        <v>0</v>
      </c>
      <c r="K22" s="406">
        <v>42777</v>
      </c>
      <c r="L22" s="402">
        <v>641.36553846153686</v>
      </c>
      <c r="M22" s="394">
        <f t="shared" si="0"/>
        <v>31552.365538461538</v>
      </c>
      <c r="N22" s="402">
        <f t="shared" si="4"/>
        <v>8964.0270494769229</v>
      </c>
      <c r="O22" s="402">
        <v>494</v>
      </c>
      <c r="P22" s="403"/>
      <c r="Q22" s="402">
        <f t="shared" si="1"/>
        <v>457.50930030769229</v>
      </c>
      <c r="R22" s="402">
        <v>178</v>
      </c>
      <c r="S22" s="402">
        <v>6510</v>
      </c>
      <c r="T22" s="402">
        <v>404</v>
      </c>
      <c r="U22" s="394">
        <f t="shared" si="2"/>
        <v>17007.536349784616</v>
      </c>
      <c r="V22" s="394">
        <f t="shared" si="3"/>
        <v>48559.901888246153</v>
      </c>
      <c r="X22" s="259"/>
    </row>
    <row r="23" spans="1:24" s="106" customFormat="1">
      <c r="A23" s="192">
        <v>9</v>
      </c>
      <c r="B23" s="228" t="s">
        <v>413</v>
      </c>
      <c r="C23" s="228" t="s">
        <v>413</v>
      </c>
      <c r="D23" s="228">
        <v>105820</v>
      </c>
      <c r="E23" s="193" t="s">
        <v>435</v>
      </c>
      <c r="F23" s="193" t="s">
        <v>438</v>
      </c>
      <c r="G23" s="192" t="s">
        <v>439</v>
      </c>
      <c r="H23" s="402">
        <v>26638</v>
      </c>
      <c r="I23" s="403">
        <v>0</v>
      </c>
      <c r="J23" s="403">
        <v>0</v>
      </c>
      <c r="K23" s="406">
        <v>43008</v>
      </c>
      <c r="L23" s="402">
        <v>84</v>
      </c>
      <c r="M23" s="394">
        <f t="shared" si="0"/>
        <v>26722</v>
      </c>
      <c r="N23" s="402">
        <f t="shared" si="4"/>
        <v>7591.7202000000007</v>
      </c>
      <c r="O23" s="402">
        <v>494</v>
      </c>
      <c r="P23" s="403"/>
      <c r="Q23" s="402">
        <f t="shared" si="1"/>
        <v>387.46899999999999</v>
      </c>
      <c r="R23" s="402">
        <v>178</v>
      </c>
      <c r="S23" s="402">
        <v>1403.74</v>
      </c>
      <c r="T23" s="402">
        <v>223.08</v>
      </c>
      <c r="U23" s="394">
        <f t="shared" si="2"/>
        <v>10278.0092</v>
      </c>
      <c r="V23" s="394">
        <f t="shared" si="3"/>
        <v>37000.0092</v>
      </c>
      <c r="X23" s="259"/>
    </row>
    <row r="24" spans="1:24" s="106" customFormat="1">
      <c r="A24" s="192">
        <v>10</v>
      </c>
      <c r="B24" s="228" t="s">
        <v>413</v>
      </c>
      <c r="C24" s="228" t="s">
        <v>413</v>
      </c>
      <c r="D24" s="228">
        <v>101898</v>
      </c>
      <c r="E24" s="193" t="s">
        <v>440</v>
      </c>
      <c r="F24" s="193" t="s">
        <v>441</v>
      </c>
      <c r="G24" s="192" t="s">
        <v>442</v>
      </c>
      <c r="H24" s="402">
        <v>35287</v>
      </c>
      <c r="I24" s="403">
        <v>0</v>
      </c>
      <c r="J24" s="403">
        <v>0</v>
      </c>
      <c r="K24" s="406">
        <v>42950</v>
      </c>
      <c r="L24" s="402">
        <v>215.38615384615412</v>
      </c>
      <c r="M24" s="394">
        <f t="shared" si="0"/>
        <v>35502.386153846157</v>
      </c>
      <c r="N24" s="402">
        <f t="shared" si="4"/>
        <v>10086.227906307693</v>
      </c>
      <c r="O24" s="402">
        <v>494</v>
      </c>
      <c r="P24" s="403"/>
      <c r="Q24" s="402">
        <f t="shared" si="1"/>
        <v>514.78459923076923</v>
      </c>
      <c r="R24" s="402">
        <v>178</v>
      </c>
      <c r="S24" s="402">
        <v>1403.74</v>
      </c>
      <c r="T24" s="402">
        <v>223.08</v>
      </c>
      <c r="U24" s="394">
        <f>SUM(N24:T24)</f>
        <v>12899.832505538461</v>
      </c>
      <c r="V24" s="394">
        <f t="shared" si="3"/>
        <v>48402.21865938462</v>
      </c>
      <c r="X24" s="259"/>
    </row>
    <row r="25" spans="1:24" s="106" customFormat="1">
      <c r="A25" s="192">
        <v>11</v>
      </c>
      <c r="B25" s="228" t="s">
        <v>413</v>
      </c>
      <c r="C25" s="228" t="s">
        <v>413</v>
      </c>
      <c r="D25" s="228">
        <v>100736</v>
      </c>
      <c r="E25" s="193" t="s">
        <v>440</v>
      </c>
      <c r="F25" s="193" t="s">
        <v>443</v>
      </c>
      <c r="G25" s="192" t="s">
        <v>444</v>
      </c>
      <c r="H25" s="402">
        <v>38753</v>
      </c>
      <c r="I25" s="403">
        <v>0</v>
      </c>
      <c r="J25" s="403">
        <v>0</v>
      </c>
      <c r="K25" s="406">
        <v>43380</v>
      </c>
      <c r="L25" s="402">
        <v>1230</v>
      </c>
      <c r="M25" s="394">
        <f t="shared" si="0"/>
        <v>39983</v>
      </c>
      <c r="N25" s="402">
        <f t="shared" si="4"/>
        <v>11359.170300000002</v>
      </c>
      <c r="O25" s="402">
        <v>494</v>
      </c>
      <c r="P25" s="403"/>
      <c r="Q25" s="402">
        <f t="shared" si="1"/>
        <v>579.75349999999992</v>
      </c>
      <c r="R25" s="402">
        <v>178</v>
      </c>
      <c r="S25" s="402">
        <v>2582.3199999999997</v>
      </c>
      <c r="T25" s="402">
        <v>223.08</v>
      </c>
      <c r="U25" s="394">
        <f>SUM(N25:T25)</f>
        <v>15416.323800000002</v>
      </c>
      <c r="V25" s="394">
        <f t="shared" si="3"/>
        <v>55399.323799999998</v>
      </c>
      <c r="X25" s="259"/>
    </row>
    <row r="26" spans="1:24" s="106" customFormat="1">
      <c r="A26" s="192">
        <v>12</v>
      </c>
      <c r="B26" s="228" t="s">
        <v>413</v>
      </c>
      <c r="C26" s="228" t="s">
        <v>413</v>
      </c>
      <c r="D26" s="228">
        <v>100746</v>
      </c>
      <c r="E26" s="193" t="s">
        <v>440</v>
      </c>
      <c r="F26" s="193" t="s">
        <v>445</v>
      </c>
      <c r="G26" s="192" t="s">
        <v>446</v>
      </c>
      <c r="H26" s="402">
        <v>33150</v>
      </c>
      <c r="I26" s="403">
        <v>0</v>
      </c>
      <c r="J26" s="403">
        <v>0</v>
      </c>
      <c r="K26" s="406">
        <v>42921</v>
      </c>
      <c r="L26" s="402">
        <v>283.23076923076997</v>
      </c>
      <c r="M26" s="394">
        <f t="shared" si="0"/>
        <v>33433.230769230773</v>
      </c>
      <c r="N26" s="402">
        <f t="shared" si="4"/>
        <v>9498.3808615384642</v>
      </c>
      <c r="O26" s="402">
        <v>494</v>
      </c>
      <c r="P26" s="403"/>
      <c r="Q26" s="402">
        <f t="shared" si="1"/>
        <v>484.78184615384617</v>
      </c>
      <c r="R26" s="402">
        <v>178</v>
      </c>
      <c r="S26" s="402">
        <v>1403.74</v>
      </c>
      <c r="T26" s="402">
        <v>404</v>
      </c>
      <c r="U26" s="394">
        <f t="shared" si="2"/>
        <v>12462.90270769231</v>
      </c>
      <c r="V26" s="394">
        <f t="shared" si="3"/>
        <v>45896.133476923082</v>
      </c>
      <c r="X26" s="259"/>
    </row>
    <row r="27" spans="1:24" s="106" customFormat="1">
      <c r="A27" s="192">
        <v>13</v>
      </c>
      <c r="B27" s="228" t="s">
        <v>413</v>
      </c>
      <c r="C27" s="228" t="s">
        <v>413</v>
      </c>
      <c r="D27" s="228">
        <v>102568</v>
      </c>
      <c r="E27" s="193" t="s">
        <v>440</v>
      </c>
      <c r="F27" s="193" t="s">
        <v>447</v>
      </c>
      <c r="G27" s="192" t="s">
        <v>448</v>
      </c>
      <c r="H27" s="402">
        <v>30774</v>
      </c>
      <c r="I27" s="403">
        <v>0</v>
      </c>
      <c r="J27" s="403">
        <v>0</v>
      </c>
      <c r="K27" s="406">
        <v>42779</v>
      </c>
      <c r="L27" s="402">
        <v>762.37415384615349</v>
      </c>
      <c r="M27" s="394">
        <f t="shared" si="0"/>
        <v>31536.374153846155</v>
      </c>
      <c r="N27" s="402">
        <f t="shared" si="4"/>
        <v>8959.4838971076933</v>
      </c>
      <c r="O27" s="402">
        <v>494</v>
      </c>
      <c r="P27" s="403"/>
      <c r="Q27" s="402">
        <f t="shared" si="1"/>
        <v>457.27742523076921</v>
      </c>
      <c r="R27" s="402">
        <v>178</v>
      </c>
      <c r="S27" s="402">
        <v>3939.5200000000004</v>
      </c>
      <c r="T27" s="402">
        <v>239.46000000000004</v>
      </c>
      <c r="U27" s="394">
        <f t="shared" si="2"/>
        <v>14267.741322338465</v>
      </c>
      <c r="V27" s="394">
        <f t="shared" si="3"/>
        <v>45804.115476184619</v>
      </c>
      <c r="X27" s="259"/>
    </row>
    <row r="28" spans="1:24" s="106" customFormat="1">
      <c r="A28" s="192">
        <v>14</v>
      </c>
      <c r="B28" s="228" t="s">
        <v>413</v>
      </c>
      <c r="C28" s="228" t="s">
        <v>413</v>
      </c>
      <c r="D28" s="228">
        <v>101280</v>
      </c>
      <c r="E28" s="193" t="s">
        <v>440</v>
      </c>
      <c r="F28" s="193" t="s">
        <v>449</v>
      </c>
      <c r="G28" s="192" t="s">
        <v>450</v>
      </c>
      <c r="H28" s="402">
        <v>36407</v>
      </c>
      <c r="I28" s="403">
        <v>0</v>
      </c>
      <c r="J28" s="403">
        <v>0</v>
      </c>
      <c r="K28" s="406">
        <v>43182</v>
      </c>
      <c r="L28" s="402">
        <v>0</v>
      </c>
      <c r="M28" s="394">
        <f t="shared" si="0"/>
        <v>36407</v>
      </c>
      <c r="N28" s="402">
        <f t="shared" si="4"/>
        <v>10343.228700000001</v>
      </c>
      <c r="O28" s="402">
        <v>494</v>
      </c>
      <c r="P28" s="403"/>
      <c r="Q28" s="402">
        <f t="shared" si="1"/>
        <v>527.90149999999994</v>
      </c>
      <c r="R28" s="402">
        <v>178</v>
      </c>
      <c r="S28" s="402">
        <v>6510</v>
      </c>
      <c r="T28" s="402">
        <v>404</v>
      </c>
      <c r="U28" s="394">
        <f t="shared" si="2"/>
        <v>18457.1302</v>
      </c>
      <c r="V28" s="394">
        <f t="shared" si="3"/>
        <v>54864.1302</v>
      </c>
      <c r="X28" s="259"/>
    </row>
    <row r="29" spans="1:24" s="106" customFormat="1">
      <c r="A29" s="192">
        <v>15</v>
      </c>
      <c r="B29" s="228" t="s">
        <v>413</v>
      </c>
      <c r="C29" s="228" t="s">
        <v>413</v>
      </c>
      <c r="D29" s="228">
        <v>101160</v>
      </c>
      <c r="E29" s="193" t="s">
        <v>451</v>
      </c>
      <c r="F29" s="193" t="s">
        <v>452</v>
      </c>
      <c r="G29" s="192" t="s">
        <v>453</v>
      </c>
      <c r="H29" s="402">
        <v>36971</v>
      </c>
      <c r="I29" s="403">
        <v>0</v>
      </c>
      <c r="J29" s="403">
        <v>0</v>
      </c>
      <c r="K29" s="406">
        <v>43074</v>
      </c>
      <c r="L29" s="402">
        <v>0</v>
      </c>
      <c r="M29" s="394">
        <f>+H29+I29+J29+L29</f>
        <v>36971</v>
      </c>
      <c r="N29" s="402">
        <f t="shared" si="4"/>
        <v>10503.4611</v>
      </c>
      <c r="O29" s="402">
        <v>494</v>
      </c>
      <c r="P29" s="403"/>
      <c r="Q29" s="402">
        <f t="shared" si="1"/>
        <v>536.07949999999994</v>
      </c>
      <c r="R29" s="402">
        <v>178</v>
      </c>
      <c r="S29" s="402">
        <v>6510</v>
      </c>
      <c r="T29" s="402">
        <v>404</v>
      </c>
      <c r="U29" s="394">
        <f t="shared" si="2"/>
        <v>18625.5406</v>
      </c>
      <c r="V29" s="394">
        <f t="shared" si="3"/>
        <v>55596.5406</v>
      </c>
      <c r="X29" s="259"/>
    </row>
    <row r="30" spans="1:24" s="106" customFormat="1">
      <c r="A30" s="192">
        <v>16</v>
      </c>
      <c r="B30" s="228" t="s">
        <v>413</v>
      </c>
      <c r="C30" s="228" t="s">
        <v>413</v>
      </c>
      <c r="D30" s="228">
        <v>104586</v>
      </c>
      <c r="E30" s="193" t="s">
        <v>454</v>
      </c>
      <c r="F30" s="193" t="s">
        <v>455</v>
      </c>
      <c r="G30" s="192" t="s">
        <v>456</v>
      </c>
      <c r="H30" s="402">
        <v>33541</v>
      </c>
      <c r="I30" s="403">
        <v>0</v>
      </c>
      <c r="J30" s="403">
        <v>0</v>
      </c>
      <c r="K30" s="406">
        <v>42966</v>
      </c>
      <c r="L30" s="402">
        <v>171</v>
      </c>
      <c r="M30" s="394">
        <f t="shared" si="0"/>
        <v>33712</v>
      </c>
      <c r="N30" s="402">
        <f t="shared" si="4"/>
        <v>9577.5792000000001</v>
      </c>
      <c r="O30" s="402">
        <v>494</v>
      </c>
      <c r="P30" s="403"/>
      <c r="Q30" s="402">
        <f t="shared" si="1"/>
        <v>488.82399999999996</v>
      </c>
      <c r="R30" s="402">
        <v>178</v>
      </c>
      <c r="S30" s="402">
        <v>6510</v>
      </c>
      <c r="T30" s="402">
        <v>404</v>
      </c>
      <c r="U30" s="394">
        <f t="shared" si="2"/>
        <v>17652.403200000001</v>
      </c>
      <c r="V30" s="394">
        <f t="shared" si="3"/>
        <v>51364.403200000001</v>
      </c>
      <c r="X30" s="259"/>
    </row>
    <row r="31" spans="1:24" s="106" customFormat="1">
      <c r="A31" s="192">
        <v>17</v>
      </c>
      <c r="B31" s="228" t="s">
        <v>413</v>
      </c>
      <c r="C31" s="228" t="s">
        <v>413</v>
      </c>
      <c r="D31" s="228">
        <v>102399</v>
      </c>
      <c r="E31" s="193" t="s">
        <v>457</v>
      </c>
      <c r="F31" s="193" t="s">
        <v>458</v>
      </c>
      <c r="G31" s="192" t="s">
        <v>459</v>
      </c>
      <c r="H31" s="402">
        <v>42979</v>
      </c>
      <c r="I31" s="403">
        <v>0</v>
      </c>
      <c r="J31" s="403">
        <v>0</v>
      </c>
      <c r="K31" s="406">
        <v>42761</v>
      </c>
      <c r="L31" s="402">
        <v>944.28000000000168</v>
      </c>
      <c r="M31" s="394">
        <f t="shared" si="0"/>
        <v>43923.28</v>
      </c>
      <c r="N31" s="402">
        <f t="shared" si="4"/>
        <v>12478.603848000001</v>
      </c>
      <c r="O31" s="402">
        <v>494</v>
      </c>
      <c r="P31" s="403"/>
      <c r="Q31" s="402">
        <f t="shared" si="1"/>
        <v>636.88755999999989</v>
      </c>
      <c r="R31" s="402">
        <v>178</v>
      </c>
      <c r="S31" s="402">
        <v>2582.3199999999997</v>
      </c>
      <c r="T31" s="402">
        <v>223.08</v>
      </c>
      <c r="U31" s="394">
        <f t="shared" si="2"/>
        <v>16592.891408</v>
      </c>
      <c r="V31" s="394">
        <f t="shared" si="3"/>
        <v>60516.171407999995</v>
      </c>
      <c r="X31" s="259"/>
    </row>
    <row r="32" spans="1:24" s="106" customFormat="1">
      <c r="A32" s="192">
        <v>18</v>
      </c>
      <c r="B32" s="228" t="s">
        <v>413</v>
      </c>
      <c r="C32" s="228" t="s">
        <v>413</v>
      </c>
      <c r="D32" s="228">
        <v>103996</v>
      </c>
      <c r="E32" s="193" t="s">
        <v>457</v>
      </c>
      <c r="F32" s="193" t="s">
        <v>460</v>
      </c>
      <c r="G32" s="192" t="s">
        <v>461</v>
      </c>
      <c r="H32" s="402">
        <v>39898</v>
      </c>
      <c r="I32" s="403">
        <v>0</v>
      </c>
      <c r="J32" s="403">
        <v>0</v>
      </c>
      <c r="K32" s="406">
        <v>43085</v>
      </c>
      <c r="L32" s="402">
        <v>1222</v>
      </c>
      <c r="M32" s="394">
        <f t="shared" si="0"/>
        <v>41120</v>
      </c>
      <c r="N32" s="402">
        <f t="shared" si="4"/>
        <v>11682.192000000001</v>
      </c>
      <c r="O32" s="402">
        <v>494</v>
      </c>
      <c r="P32" s="403"/>
      <c r="Q32" s="402">
        <f t="shared" si="1"/>
        <v>596.24</v>
      </c>
      <c r="R32" s="402">
        <v>178</v>
      </c>
      <c r="S32" s="402">
        <v>6510</v>
      </c>
      <c r="T32" s="402">
        <v>404</v>
      </c>
      <c r="U32" s="394">
        <f t="shared" si="2"/>
        <v>19864.432000000001</v>
      </c>
      <c r="V32" s="394">
        <f t="shared" si="3"/>
        <v>60984.432000000001</v>
      </c>
      <c r="X32" s="259"/>
    </row>
    <row r="33" spans="1:24" s="106" customFormat="1">
      <c r="A33" s="192">
        <v>19</v>
      </c>
      <c r="B33" s="228" t="s">
        <v>413</v>
      </c>
      <c r="C33" s="228" t="s">
        <v>413</v>
      </c>
      <c r="D33" s="228">
        <v>101440</v>
      </c>
      <c r="E33" s="193" t="s">
        <v>462</v>
      </c>
      <c r="F33" s="193" t="s">
        <v>463</v>
      </c>
      <c r="G33" s="192" t="s">
        <v>464</v>
      </c>
      <c r="H33" s="402">
        <v>52689</v>
      </c>
      <c r="I33" s="403">
        <v>0</v>
      </c>
      <c r="J33" s="403">
        <v>0</v>
      </c>
      <c r="K33" s="406">
        <v>43138</v>
      </c>
      <c r="L33" s="402">
        <v>0</v>
      </c>
      <c r="M33" s="394">
        <f t="shared" si="0"/>
        <v>52689</v>
      </c>
      <c r="N33" s="402">
        <f t="shared" si="4"/>
        <v>14968.9449</v>
      </c>
      <c r="O33" s="402">
        <v>494</v>
      </c>
      <c r="P33" s="403"/>
      <c r="Q33" s="402">
        <f t="shared" si="1"/>
        <v>763.9905</v>
      </c>
      <c r="R33" s="402">
        <v>178</v>
      </c>
      <c r="S33" s="402">
        <v>6510</v>
      </c>
      <c r="T33" s="402">
        <v>404</v>
      </c>
      <c r="U33" s="394">
        <f t="shared" si="2"/>
        <v>23318.935400000002</v>
      </c>
      <c r="V33" s="394">
        <f t="shared" si="3"/>
        <v>76007.935400000002</v>
      </c>
      <c r="X33" s="259"/>
    </row>
    <row r="34" spans="1:24" s="106" customFormat="1">
      <c r="A34" s="192">
        <v>20</v>
      </c>
      <c r="B34" s="228" t="s">
        <v>413</v>
      </c>
      <c r="C34" s="228" t="s">
        <v>413</v>
      </c>
      <c r="D34" s="228">
        <v>106326</v>
      </c>
      <c r="E34" s="193" t="s">
        <v>462</v>
      </c>
      <c r="F34" s="193" t="s">
        <v>465</v>
      </c>
      <c r="G34" s="192" t="s">
        <v>466</v>
      </c>
      <c r="H34" s="402">
        <v>40313</v>
      </c>
      <c r="I34" s="403">
        <v>0</v>
      </c>
      <c r="J34" s="403">
        <v>0</v>
      </c>
      <c r="K34" s="406">
        <v>42745</v>
      </c>
      <c r="L34" s="402">
        <v>1381.622095238097</v>
      </c>
      <c r="M34" s="394">
        <f t="shared" si="0"/>
        <v>41694.622095238097</v>
      </c>
      <c r="N34" s="402">
        <f t="shared" si="4"/>
        <v>11845.442137257145</v>
      </c>
      <c r="O34" s="402">
        <v>494</v>
      </c>
      <c r="P34" s="403"/>
      <c r="Q34" s="402">
        <f>+M34*1.45%</f>
        <v>604.57202038095238</v>
      </c>
      <c r="R34" s="402">
        <v>178</v>
      </c>
      <c r="S34" s="402">
        <v>2582.3199999999997</v>
      </c>
      <c r="T34" s="402">
        <v>223.08</v>
      </c>
      <c r="U34" s="394">
        <f t="shared" si="2"/>
        <v>15927.414157638097</v>
      </c>
      <c r="V34" s="394">
        <f t="shared" si="3"/>
        <v>57622.036252876191</v>
      </c>
      <c r="X34" s="259"/>
    </row>
    <row r="35" spans="1:24" s="106" customFormat="1">
      <c r="A35" s="192">
        <v>21</v>
      </c>
      <c r="B35" s="228" t="s">
        <v>413</v>
      </c>
      <c r="C35" s="228" t="s">
        <v>413</v>
      </c>
      <c r="D35" s="228">
        <v>101964</v>
      </c>
      <c r="E35" s="193" t="s">
        <v>462</v>
      </c>
      <c r="F35" s="193" t="s">
        <v>467</v>
      </c>
      <c r="G35" s="192" t="s">
        <v>468</v>
      </c>
      <c r="H35" s="402">
        <v>51069</v>
      </c>
      <c r="I35" s="403">
        <v>0</v>
      </c>
      <c r="J35" s="403">
        <v>0</v>
      </c>
      <c r="K35" s="406">
        <v>42932</v>
      </c>
      <c r="L35" s="402">
        <v>373.84800000000098</v>
      </c>
      <c r="M35" s="394">
        <f t="shared" si="0"/>
        <v>51442.847999999998</v>
      </c>
      <c r="N35" s="402">
        <f t="shared" si="4"/>
        <v>14614.9131168</v>
      </c>
      <c r="O35" s="402">
        <v>494</v>
      </c>
      <c r="P35" s="403"/>
      <c r="Q35" s="402">
        <f t="shared" si="1"/>
        <v>745.92129599999987</v>
      </c>
      <c r="R35" s="402">
        <v>178</v>
      </c>
      <c r="S35" s="402">
        <v>6510</v>
      </c>
      <c r="T35" s="402">
        <v>404</v>
      </c>
      <c r="U35" s="394">
        <f t="shared" si="2"/>
        <v>22946.834412800003</v>
      </c>
      <c r="V35" s="394">
        <f t="shared" si="3"/>
        <v>74389.682412800001</v>
      </c>
      <c r="X35" s="259"/>
    </row>
    <row r="36" spans="1:24" s="106" customFormat="1">
      <c r="A36" s="192">
        <v>22</v>
      </c>
      <c r="B36" s="228" t="s">
        <v>413</v>
      </c>
      <c r="C36" s="228" t="s">
        <v>413</v>
      </c>
      <c r="D36" s="228">
        <v>101349</v>
      </c>
      <c r="E36" s="193" t="s">
        <v>462</v>
      </c>
      <c r="F36" s="193" t="s">
        <v>472</v>
      </c>
      <c r="G36" s="192" t="s">
        <v>473</v>
      </c>
      <c r="H36" s="402">
        <v>59702</v>
      </c>
      <c r="I36" s="403">
        <v>0</v>
      </c>
      <c r="J36" s="403">
        <v>0</v>
      </c>
      <c r="K36" s="406">
        <v>42880</v>
      </c>
      <c r="L36" s="402">
        <v>728.4492307692318</v>
      </c>
      <c r="M36" s="394">
        <f t="shared" si="0"/>
        <v>60430.449230769234</v>
      </c>
      <c r="N36" s="402">
        <f t="shared" si="4"/>
        <v>17168.290626461541</v>
      </c>
      <c r="O36" s="402">
        <v>494</v>
      </c>
      <c r="P36" s="403"/>
      <c r="Q36" s="402">
        <f t="shared" si="1"/>
        <v>876.24151384615379</v>
      </c>
      <c r="R36" s="402">
        <v>178</v>
      </c>
      <c r="S36" s="402">
        <v>6510</v>
      </c>
      <c r="T36" s="402">
        <v>404</v>
      </c>
      <c r="U36" s="394">
        <f t="shared" si="2"/>
        <v>25630.532140307696</v>
      </c>
      <c r="V36" s="394">
        <f t="shared" si="3"/>
        <v>86060.981371076923</v>
      </c>
      <c r="X36" s="259"/>
    </row>
    <row r="37" spans="1:24" s="106" customFormat="1">
      <c r="A37" s="192">
        <v>23</v>
      </c>
      <c r="B37" s="228" t="s">
        <v>413</v>
      </c>
      <c r="C37" s="228" t="s">
        <v>413</v>
      </c>
      <c r="D37" s="228">
        <v>106339</v>
      </c>
      <c r="E37" s="193" t="s">
        <v>462</v>
      </c>
      <c r="F37" s="193" t="s">
        <v>474</v>
      </c>
      <c r="G37" s="192" t="s">
        <v>475</v>
      </c>
      <c r="H37" s="402">
        <v>41840</v>
      </c>
      <c r="I37" s="403">
        <v>0</v>
      </c>
      <c r="J37" s="403">
        <v>0</v>
      </c>
      <c r="K37" s="406">
        <v>42963</v>
      </c>
      <c r="L37" s="402">
        <v>214</v>
      </c>
      <c r="M37" s="394">
        <f t="shared" si="0"/>
        <v>42054</v>
      </c>
      <c r="N37" s="402">
        <f t="shared" si="4"/>
        <v>11947.5414</v>
      </c>
      <c r="O37" s="402">
        <v>494</v>
      </c>
      <c r="P37" s="403"/>
      <c r="Q37" s="402">
        <f t="shared" si="1"/>
        <v>609.7829999999999</v>
      </c>
      <c r="R37" s="402">
        <v>178</v>
      </c>
      <c r="S37" s="402">
        <v>2582.3199999999997</v>
      </c>
      <c r="T37" s="402">
        <v>223.08</v>
      </c>
      <c r="U37" s="394">
        <f t="shared" si="2"/>
        <v>16034.724399999999</v>
      </c>
      <c r="V37" s="394">
        <f t="shared" si="3"/>
        <v>58088.724399999999</v>
      </c>
      <c r="X37" s="259"/>
    </row>
    <row r="38" spans="1:24" s="106" customFormat="1">
      <c r="A38" s="192">
        <v>24</v>
      </c>
      <c r="B38" s="228" t="s">
        <v>413</v>
      </c>
      <c r="C38" s="228" t="s">
        <v>413</v>
      </c>
      <c r="D38" s="228">
        <v>100488</v>
      </c>
      <c r="E38" s="193" t="s">
        <v>477</v>
      </c>
      <c r="F38" s="193" t="s">
        <v>478</v>
      </c>
      <c r="G38" s="192" t="s">
        <v>479</v>
      </c>
      <c r="H38" s="402">
        <v>54361</v>
      </c>
      <c r="I38" s="403">
        <v>0</v>
      </c>
      <c r="J38" s="403">
        <v>0</v>
      </c>
      <c r="K38" s="406">
        <v>42968</v>
      </c>
      <c r="L38" s="402">
        <v>199.03753846153791</v>
      </c>
      <c r="M38" s="394">
        <f t="shared" si="0"/>
        <v>54560.03753846154</v>
      </c>
      <c r="N38" s="402">
        <f t="shared" si="4"/>
        <v>15500.506664676925</v>
      </c>
      <c r="O38" s="402">
        <v>494</v>
      </c>
      <c r="P38" s="403"/>
      <c r="Q38" s="402">
        <f t="shared" si="1"/>
        <v>791.12054430769228</v>
      </c>
      <c r="R38" s="402">
        <v>178</v>
      </c>
      <c r="S38" s="402">
        <v>6510</v>
      </c>
      <c r="T38" s="402">
        <v>404</v>
      </c>
      <c r="U38" s="394">
        <f t="shared" si="2"/>
        <v>23877.627208984617</v>
      </c>
      <c r="V38" s="394">
        <f t="shared" si="3"/>
        <v>78437.664747446164</v>
      </c>
      <c r="X38" s="259"/>
    </row>
    <row r="39" spans="1:24" s="106" customFormat="1">
      <c r="A39" s="192">
        <v>25</v>
      </c>
      <c r="B39" s="228" t="s">
        <v>413</v>
      </c>
      <c r="C39" s="228" t="s">
        <v>413</v>
      </c>
      <c r="D39" s="228">
        <v>105976</v>
      </c>
      <c r="E39" s="193" t="s">
        <v>480</v>
      </c>
      <c r="F39" s="193" t="s">
        <v>481</v>
      </c>
      <c r="G39" s="192" t="s">
        <v>482</v>
      </c>
      <c r="H39" s="402">
        <v>37423</v>
      </c>
      <c r="I39" s="403">
        <v>0</v>
      </c>
      <c r="J39" s="403">
        <v>0</v>
      </c>
      <c r="K39" s="406">
        <v>42961</v>
      </c>
      <c r="L39" s="402">
        <v>191</v>
      </c>
      <c r="M39" s="394">
        <f t="shared" si="0"/>
        <v>37614</v>
      </c>
      <c r="N39" s="402">
        <f t="shared" si="4"/>
        <v>10686.137400000001</v>
      </c>
      <c r="O39" s="402">
        <v>494</v>
      </c>
      <c r="P39" s="403"/>
      <c r="Q39" s="402">
        <f t="shared" si="1"/>
        <v>545.40299999999991</v>
      </c>
      <c r="R39" s="402">
        <v>178</v>
      </c>
      <c r="S39" s="402">
        <v>6510</v>
      </c>
      <c r="T39" s="402">
        <v>404</v>
      </c>
      <c r="U39" s="394">
        <f t="shared" si="2"/>
        <v>18817.540400000002</v>
      </c>
      <c r="V39" s="394">
        <f t="shared" si="3"/>
        <v>56431.540399999998</v>
      </c>
      <c r="X39" s="259"/>
    </row>
    <row r="40" spans="1:24" s="106" customFormat="1">
      <c r="A40" s="192">
        <v>26</v>
      </c>
      <c r="B40" s="228" t="s">
        <v>413</v>
      </c>
      <c r="C40" s="228" t="s">
        <v>413</v>
      </c>
      <c r="D40" s="228">
        <v>101040</v>
      </c>
      <c r="E40" s="193" t="s">
        <v>483</v>
      </c>
      <c r="F40" s="193" t="s">
        <v>484</v>
      </c>
      <c r="G40" s="192" t="s">
        <v>485</v>
      </c>
      <c r="H40" s="402">
        <v>68317</v>
      </c>
      <c r="I40" s="403">
        <v>0</v>
      </c>
      <c r="J40" s="403">
        <v>0</v>
      </c>
      <c r="K40" s="406">
        <v>42787</v>
      </c>
      <c r="L40" s="402">
        <v>1471.457846153844</v>
      </c>
      <c r="M40" s="394">
        <f t="shared" si="0"/>
        <v>69788.457846153848</v>
      </c>
      <c r="N40" s="402">
        <f t="shared" si="4"/>
        <v>19826.900874092309</v>
      </c>
      <c r="O40" s="402">
        <v>494</v>
      </c>
      <c r="P40" s="403"/>
      <c r="Q40" s="402">
        <f t="shared" si="1"/>
        <v>1011.9326387692307</v>
      </c>
      <c r="R40" s="402">
        <v>178</v>
      </c>
      <c r="S40" s="402">
        <v>4687.28</v>
      </c>
      <c r="T40" s="402">
        <v>298.22000000000003</v>
      </c>
      <c r="U40" s="394">
        <f t="shared" si="2"/>
        <v>26496.33351286154</v>
      </c>
      <c r="V40" s="394">
        <f t="shared" si="3"/>
        <v>96284.791359015391</v>
      </c>
      <c r="X40" s="259"/>
    </row>
    <row r="41" spans="1:24" s="106" customFormat="1">
      <c r="A41" s="192">
        <v>27</v>
      </c>
      <c r="B41" s="228" t="s">
        <v>413</v>
      </c>
      <c r="C41" s="228" t="s">
        <v>413</v>
      </c>
      <c r="D41" s="228">
        <v>104795</v>
      </c>
      <c r="E41" s="193" t="s">
        <v>483</v>
      </c>
      <c r="F41" s="193" t="s">
        <v>486</v>
      </c>
      <c r="G41" s="192" t="s">
        <v>487</v>
      </c>
      <c r="H41" s="402">
        <v>64180</v>
      </c>
      <c r="I41" s="403">
        <v>0</v>
      </c>
      <c r="J41" s="403">
        <v>0</v>
      </c>
      <c r="K41" s="406">
        <v>43150</v>
      </c>
      <c r="L41" s="402">
        <v>0</v>
      </c>
      <c r="M41" s="394">
        <f t="shared" si="0"/>
        <v>64180</v>
      </c>
      <c r="N41" s="402">
        <f t="shared" si="4"/>
        <v>18233.538</v>
      </c>
      <c r="O41" s="402">
        <v>494</v>
      </c>
      <c r="P41" s="403"/>
      <c r="Q41" s="402">
        <f t="shared" si="1"/>
        <v>930.6099999999999</v>
      </c>
      <c r="R41" s="402">
        <v>178</v>
      </c>
      <c r="S41" s="402">
        <v>1923.7399999999998</v>
      </c>
      <c r="T41" s="402">
        <v>239.46000000000004</v>
      </c>
      <c r="U41" s="394">
        <f t="shared" si="2"/>
        <v>21999.347999999998</v>
      </c>
      <c r="V41" s="394">
        <f t="shared" si="3"/>
        <v>86179.347999999998</v>
      </c>
      <c r="X41" s="259"/>
    </row>
    <row r="42" spans="1:24" s="106" customFormat="1">
      <c r="A42" s="192">
        <v>28</v>
      </c>
      <c r="B42" s="228" t="s">
        <v>413</v>
      </c>
      <c r="C42" s="228" t="s">
        <v>413</v>
      </c>
      <c r="D42" s="228">
        <v>102361</v>
      </c>
      <c r="E42" s="193" t="s">
        <v>483</v>
      </c>
      <c r="F42" s="193" t="s">
        <v>488</v>
      </c>
      <c r="G42" s="192" t="s">
        <v>489</v>
      </c>
      <c r="H42" s="402">
        <v>58439</v>
      </c>
      <c r="I42" s="403">
        <v>0</v>
      </c>
      <c r="J42" s="403">
        <v>0</v>
      </c>
      <c r="K42" s="406">
        <v>42966</v>
      </c>
      <c r="L42" s="402">
        <v>285.22215384615379</v>
      </c>
      <c r="M42" s="394">
        <f t="shared" si="0"/>
        <v>58724.222153846153</v>
      </c>
      <c r="N42" s="402">
        <f t="shared" si="4"/>
        <v>16683.551513907692</v>
      </c>
      <c r="O42" s="402">
        <v>494</v>
      </c>
      <c r="P42" s="403"/>
      <c r="Q42" s="402">
        <f t="shared" si="1"/>
        <v>851.50122123076915</v>
      </c>
      <c r="R42" s="402">
        <v>178</v>
      </c>
      <c r="S42" s="402">
        <v>3939.5200000000004</v>
      </c>
      <c r="T42" s="402">
        <v>239.46000000000004</v>
      </c>
      <c r="U42" s="394">
        <f t="shared" si="2"/>
        <v>22386.032735138462</v>
      </c>
      <c r="V42" s="394">
        <f t="shared" si="3"/>
        <v>81110.254888984608</v>
      </c>
      <c r="X42" s="259"/>
    </row>
    <row r="43" spans="1:24" s="106" customFormat="1">
      <c r="A43" s="192">
        <v>29</v>
      </c>
      <c r="B43" s="228" t="s">
        <v>413</v>
      </c>
      <c r="C43" s="228" t="s">
        <v>413</v>
      </c>
      <c r="D43" s="228">
        <v>101770</v>
      </c>
      <c r="E43" s="193" t="s">
        <v>483</v>
      </c>
      <c r="F43" s="193" t="s">
        <v>490</v>
      </c>
      <c r="G43" s="192" t="s">
        <v>489</v>
      </c>
      <c r="H43" s="402">
        <v>58439</v>
      </c>
      <c r="I43" s="403">
        <v>0</v>
      </c>
      <c r="J43" s="403">
        <v>0</v>
      </c>
      <c r="K43" s="406">
        <v>42966</v>
      </c>
      <c r="L43" s="402">
        <v>285.22215384615379</v>
      </c>
      <c r="M43" s="394">
        <f t="shared" si="0"/>
        <v>58724.222153846153</v>
      </c>
      <c r="N43" s="402">
        <f t="shared" si="4"/>
        <v>16683.551513907692</v>
      </c>
      <c r="O43" s="402">
        <v>494</v>
      </c>
      <c r="P43" s="403"/>
      <c r="Q43" s="402">
        <f t="shared" si="1"/>
        <v>851.50122123076915</v>
      </c>
      <c r="R43" s="402">
        <v>178</v>
      </c>
      <c r="S43" s="402">
        <v>6510.1399999999994</v>
      </c>
      <c r="T43" s="402">
        <v>403.26</v>
      </c>
      <c r="U43" s="394">
        <f t="shared" si="2"/>
        <v>25120.45273513846</v>
      </c>
      <c r="V43" s="394">
        <f t="shared" si="3"/>
        <v>83844.67488898462</v>
      </c>
      <c r="X43" s="259"/>
    </row>
    <row r="44" spans="1:24" s="106" customFormat="1">
      <c r="A44" s="192">
        <v>30</v>
      </c>
      <c r="B44" s="228" t="s">
        <v>413</v>
      </c>
      <c r="C44" s="228" t="s">
        <v>413</v>
      </c>
      <c r="D44" s="228">
        <v>102704</v>
      </c>
      <c r="E44" s="193" t="s">
        <v>483</v>
      </c>
      <c r="F44" s="193" t="s">
        <v>491</v>
      </c>
      <c r="G44" s="192" t="s">
        <v>492</v>
      </c>
      <c r="H44" s="402">
        <v>54900</v>
      </c>
      <c r="I44" s="403">
        <v>0</v>
      </c>
      <c r="J44" s="403">
        <v>0</v>
      </c>
      <c r="K44" s="406">
        <v>43312</v>
      </c>
      <c r="L44" s="402">
        <v>0</v>
      </c>
      <c r="M44" s="394">
        <f t="shared" si="0"/>
        <v>54900</v>
      </c>
      <c r="N44" s="402">
        <f t="shared" si="4"/>
        <v>15597.09</v>
      </c>
      <c r="O44" s="402">
        <v>494</v>
      </c>
      <c r="P44" s="403"/>
      <c r="Q44" s="402">
        <f t="shared" si="1"/>
        <v>796.05</v>
      </c>
      <c r="R44" s="402">
        <v>178</v>
      </c>
      <c r="S44" s="402">
        <v>6510</v>
      </c>
      <c r="T44" s="402">
        <v>404</v>
      </c>
      <c r="U44" s="394">
        <f t="shared" si="2"/>
        <v>23979.14</v>
      </c>
      <c r="V44" s="394">
        <f t="shared" si="3"/>
        <v>78879.14</v>
      </c>
      <c r="X44" s="259"/>
    </row>
    <row r="45" spans="1:24" s="106" customFormat="1">
      <c r="A45" s="192">
        <v>31</v>
      </c>
      <c r="B45" s="228" t="s">
        <v>413</v>
      </c>
      <c r="C45" s="228" t="s">
        <v>413</v>
      </c>
      <c r="D45" s="228">
        <v>102043</v>
      </c>
      <c r="E45" s="193" t="s">
        <v>483</v>
      </c>
      <c r="F45" s="193" t="s">
        <v>493</v>
      </c>
      <c r="G45" s="192" t="s">
        <v>492</v>
      </c>
      <c r="H45" s="402">
        <v>54900</v>
      </c>
      <c r="I45" s="403">
        <v>0</v>
      </c>
      <c r="J45" s="403">
        <v>0</v>
      </c>
      <c r="K45" s="406">
        <v>42768</v>
      </c>
      <c r="L45" s="402">
        <v>1206.0443076923048</v>
      </c>
      <c r="M45" s="394">
        <f t="shared" si="0"/>
        <v>56106.044307692304</v>
      </c>
      <c r="N45" s="402">
        <f t="shared" si="4"/>
        <v>15939.727187815384</v>
      </c>
      <c r="O45" s="402">
        <v>494</v>
      </c>
      <c r="P45" s="403"/>
      <c r="Q45" s="402">
        <f t="shared" si="1"/>
        <v>813.53764246153833</v>
      </c>
      <c r="R45" s="402">
        <v>178</v>
      </c>
      <c r="S45" s="402">
        <v>1403.74</v>
      </c>
      <c r="T45" s="402">
        <v>404</v>
      </c>
      <c r="U45" s="394">
        <f t="shared" si="2"/>
        <v>19233.004830276925</v>
      </c>
      <c r="V45" s="394">
        <f t="shared" si="3"/>
        <v>75339.049137969225</v>
      </c>
      <c r="X45" s="259"/>
    </row>
    <row r="46" spans="1:24" s="106" customFormat="1">
      <c r="A46" s="192">
        <v>32</v>
      </c>
      <c r="B46" s="228" t="s">
        <v>413</v>
      </c>
      <c r="C46" s="228" t="s">
        <v>413</v>
      </c>
      <c r="D46" s="228">
        <v>100971</v>
      </c>
      <c r="E46" s="193" t="s">
        <v>483</v>
      </c>
      <c r="F46" s="193" t="s">
        <v>494</v>
      </c>
      <c r="G46" s="192" t="s">
        <v>495</v>
      </c>
      <c r="H46" s="402">
        <v>56642</v>
      </c>
      <c r="I46" s="403">
        <v>0</v>
      </c>
      <c r="J46" s="403">
        <v>0</v>
      </c>
      <c r="K46" s="406">
        <v>43285</v>
      </c>
      <c r="L46" s="402">
        <v>0</v>
      </c>
      <c r="M46" s="394">
        <f t="shared" si="0"/>
        <v>56642</v>
      </c>
      <c r="N46" s="402">
        <f t="shared" si="4"/>
        <v>16091.992200000001</v>
      </c>
      <c r="O46" s="402">
        <v>494</v>
      </c>
      <c r="P46" s="403"/>
      <c r="Q46" s="402">
        <f t="shared" si="1"/>
        <v>821.30899999999997</v>
      </c>
      <c r="R46" s="402">
        <v>178</v>
      </c>
      <c r="S46" s="402">
        <v>1403.74</v>
      </c>
      <c r="T46" s="402">
        <v>223.08</v>
      </c>
      <c r="U46" s="394">
        <f t="shared" si="2"/>
        <v>19212.121200000005</v>
      </c>
      <c r="V46" s="394">
        <f t="shared" si="3"/>
        <v>75854.121200000009</v>
      </c>
      <c r="X46" s="259"/>
    </row>
    <row r="47" spans="1:24" s="106" customFormat="1">
      <c r="A47" s="192">
        <v>33</v>
      </c>
      <c r="B47" s="228" t="s">
        <v>413</v>
      </c>
      <c r="C47" s="228" t="s">
        <v>413</v>
      </c>
      <c r="D47" s="228">
        <v>100972</v>
      </c>
      <c r="E47" s="193" t="s">
        <v>483</v>
      </c>
      <c r="F47" s="193" t="s">
        <v>501</v>
      </c>
      <c r="G47" s="192" t="s">
        <v>489</v>
      </c>
      <c r="H47" s="402">
        <v>58439</v>
      </c>
      <c r="I47" s="403">
        <v>0</v>
      </c>
      <c r="J47" s="403">
        <v>0</v>
      </c>
      <c r="K47" s="406">
        <v>43150</v>
      </c>
      <c r="L47" s="402">
        <v>0</v>
      </c>
      <c r="M47" s="394">
        <f t="shared" si="0"/>
        <v>58439</v>
      </c>
      <c r="N47" s="402">
        <f t="shared" si="4"/>
        <v>16602.519899999999</v>
      </c>
      <c r="O47" s="402">
        <v>494</v>
      </c>
      <c r="P47" s="403"/>
      <c r="Q47" s="402">
        <f t="shared" si="1"/>
        <v>847.3655</v>
      </c>
      <c r="R47" s="402">
        <v>178</v>
      </c>
      <c r="S47" s="402">
        <v>2582.3199999999997</v>
      </c>
      <c r="T47" s="402">
        <v>223.08</v>
      </c>
      <c r="U47" s="394">
        <f t="shared" si="2"/>
        <v>20927.285400000001</v>
      </c>
      <c r="V47" s="394">
        <f t="shared" si="3"/>
        <v>79366.285399999993</v>
      </c>
      <c r="X47" s="259"/>
    </row>
    <row r="48" spans="1:24" s="106" customFormat="1">
      <c r="A48" s="192">
        <v>34</v>
      </c>
      <c r="B48" s="228" t="s">
        <v>413</v>
      </c>
      <c r="C48" s="228" t="s">
        <v>413</v>
      </c>
      <c r="D48" s="228">
        <v>101921</v>
      </c>
      <c r="E48" s="193" t="s">
        <v>483</v>
      </c>
      <c r="F48" s="193" t="s">
        <v>502</v>
      </c>
      <c r="G48" s="192" t="s">
        <v>503</v>
      </c>
      <c r="H48" s="402">
        <v>66216</v>
      </c>
      <c r="I48" s="403">
        <v>0</v>
      </c>
      <c r="J48" s="403">
        <v>0</v>
      </c>
      <c r="K48" s="406">
        <v>43150</v>
      </c>
      <c r="L48" s="402">
        <v>0</v>
      </c>
      <c r="M48" s="394">
        <f t="shared" si="0"/>
        <v>66216</v>
      </c>
      <c r="N48" s="402">
        <f t="shared" si="4"/>
        <v>18811.9656</v>
      </c>
      <c r="O48" s="402">
        <v>494</v>
      </c>
      <c r="P48" s="403"/>
      <c r="Q48" s="402">
        <f t="shared" si="1"/>
        <v>960.13199999999995</v>
      </c>
      <c r="R48" s="402">
        <v>178</v>
      </c>
      <c r="S48" s="402">
        <v>3939.5200000000004</v>
      </c>
      <c r="T48" s="402">
        <v>239.46000000000004</v>
      </c>
      <c r="U48" s="394">
        <f t="shared" si="2"/>
        <v>24623.077600000001</v>
      </c>
      <c r="V48" s="394">
        <f t="shared" si="3"/>
        <v>90839.077600000004</v>
      </c>
      <c r="X48" s="259"/>
    </row>
    <row r="49" spans="1:24" s="106" customFormat="1">
      <c r="A49" s="192">
        <v>35</v>
      </c>
      <c r="B49" s="228" t="s">
        <v>413</v>
      </c>
      <c r="C49" s="228" t="s">
        <v>413</v>
      </c>
      <c r="D49" s="228">
        <v>102890</v>
      </c>
      <c r="E49" s="193" t="s">
        <v>483</v>
      </c>
      <c r="F49" s="193" t="s">
        <v>504</v>
      </c>
      <c r="G49" s="192" t="s">
        <v>489</v>
      </c>
      <c r="H49" s="402">
        <v>58439</v>
      </c>
      <c r="I49" s="403">
        <v>0</v>
      </c>
      <c r="J49" s="403">
        <v>0</v>
      </c>
      <c r="K49" s="406">
        <v>42785</v>
      </c>
      <c r="L49" s="402">
        <v>1140.8886153846152</v>
      </c>
      <c r="M49" s="394">
        <f t="shared" si="0"/>
        <v>59579.888615384618</v>
      </c>
      <c r="N49" s="402">
        <f t="shared" si="4"/>
        <v>16926.646355630772</v>
      </c>
      <c r="O49" s="402">
        <v>494</v>
      </c>
      <c r="P49" s="403"/>
      <c r="Q49" s="402">
        <f t="shared" si="1"/>
        <v>863.90838492307694</v>
      </c>
      <c r="R49" s="402">
        <v>178</v>
      </c>
      <c r="S49" s="402">
        <v>6510</v>
      </c>
      <c r="T49" s="402">
        <v>404</v>
      </c>
      <c r="U49" s="394">
        <f t="shared" si="2"/>
        <v>25376.554740553849</v>
      </c>
      <c r="V49" s="394">
        <f t="shared" si="3"/>
        <v>84956.443355938463</v>
      </c>
      <c r="X49" s="259"/>
    </row>
    <row r="50" spans="1:24" s="106" customFormat="1">
      <c r="A50" s="192">
        <v>36</v>
      </c>
      <c r="B50" s="228" t="s">
        <v>413</v>
      </c>
      <c r="C50" s="228" t="s">
        <v>413</v>
      </c>
      <c r="D50" s="228">
        <v>102526</v>
      </c>
      <c r="E50" s="193" t="s">
        <v>483</v>
      </c>
      <c r="F50" s="193" t="s">
        <v>505</v>
      </c>
      <c r="G50" s="192" t="s">
        <v>506</v>
      </c>
      <c r="H50" s="402">
        <v>51575</v>
      </c>
      <c r="I50" s="403">
        <v>0</v>
      </c>
      <c r="J50" s="403">
        <v>0</v>
      </c>
      <c r="K50" s="406">
        <v>43145</v>
      </c>
      <c r="L50" s="402">
        <v>0</v>
      </c>
      <c r="M50" s="394">
        <f t="shared" si="0"/>
        <v>51575</v>
      </c>
      <c r="N50" s="402">
        <f t="shared" si="4"/>
        <v>14652.4575</v>
      </c>
      <c r="O50" s="402">
        <v>494</v>
      </c>
      <c r="P50" s="403"/>
      <c r="Q50" s="402">
        <f t="shared" si="1"/>
        <v>747.83749999999998</v>
      </c>
      <c r="R50" s="402">
        <v>178</v>
      </c>
      <c r="S50" s="402">
        <v>6510.1399999999994</v>
      </c>
      <c r="T50" s="402">
        <v>403.26</v>
      </c>
      <c r="U50" s="394">
        <f t="shared" si="2"/>
        <v>22985.694999999996</v>
      </c>
      <c r="V50" s="394">
        <f t="shared" si="3"/>
        <v>74560.694999999992</v>
      </c>
      <c r="X50" s="259"/>
    </row>
    <row r="51" spans="1:24" s="106" customFormat="1">
      <c r="A51" s="192">
        <v>37</v>
      </c>
      <c r="B51" s="228" t="s">
        <v>413</v>
      </c>
      <c r="C51" s="228" t="s">
        <v>413</v>
      </c>
      <c r="D51" s="228">
        <v>104949</v>
      </c>
      <c r="E51" s="193" t="s">
        <v>483</v>
      </c>
      <c r="F51" s="193" t="s">
        <v>507</v>
      </c>
      <c r="G51" s="192" t="s">
        <v>508</v>
      </c>
      <c r="H51" s="402">
        <v>48452</v>
      </c>
      <c r="I51" s="403">
        <v>0</v>
      </c>
      <c r="J51" s="403">
        <v>0</v>
      </c>
      <c r="K51" s="406">
        <v>43140</v>
      </c>
      <c r="L51" s="402">
        <v>0</v>
      </c>
      <c r="M51" s="394">
        <f t="shared" si="0"/>
        <v>48452</v>
      </c>
      <c r="N51" s="402">
        <f t="shared" si="4"/>
        <v>13765.2132</v>
      </c>
      <c r="O51" s="402">
        <v>494</v>
      </c>
      <c r="P51" s="403"/>
      <c r="Q51" s="402">
        <f t="shared" si="1"/>
        <v>702.55399999999997</v>
      </c>
      <c r="R51" s="402">
        <v>178</v>
      </c>
      <c r="S51" s="402">
        <v>2582.3199999999997</v>
      </c>
      <c r="T51" s="402">
        <v>223.08</v>
      </c>
      <c r="U51" s="394">
        <f t="shared" si="2"/>
        <v>17945.167200000004</v>
      </c>
      <c r="V51" s="394">
        <f t="shared" si="3"/>
        <v>66397.167199999996</v>
      </c>
      <c r="X51" s="259"/>
    </row>
    <row r="52" spans="1:24" s="106" customFormat="1">
      <c r="A52" s="192">
        <v>38</v>
      </c>
      <c r="B52" s="228" t="s">
        <v>413</v>
      </c>
      <c r="C52" s="228" t="s">
        <v>413</v>
      </c>
      <c r="D52" s="228">
        <v>102586</v>
      </c>
      <c r="E52" s="193" t="s">
        <v>509</v>
      </c>
      <c r="F52" s="193" t="s">
        <v>510</v>
      </c>
      <c r="G52" s="192" t="s">
        <v>508</v>
      </c>
      <c r="H52" s="402">
        <v>48452</v>
      </c>
      <c r="I52" s="403">
        <v>0</v>
      </c>
      <c r="J52" s="403">
        <v>0</v>
      </c>
      <c r="K52" s="406">
        <v>42957</v>
      </c>
      <c r="L52" s="402">
        <v>236.47138461538475</v>
      </c>
      <c r="M52" s="394">
        <f t="shared" si="0"/>
        <v>48688.471384615383</v>
      </c>
      <c r="N52" s="402">
        <f t="shared" si="4"/>
        <v>13832.394720369231</v>
      </c>
      <c r="O52" s="402">
        <v>494</v>
      </c>
      <c r="P52" s="403"/>
      <c r="Q52" s="402">
        <f t="shared" si="1"/>
        <v>705.98283507692304</v>
      </c>
      <c r="R52" s="402">
        <v>178</v>
      </c>
      <c r="S52" s="402">
        <v>6510</v>
      </c>
      <c r="T52" s="402">
        <v>404</v>
      </c>
      <c r="U52" s="394">
        <f t="shared" si="2"/>
        <v>22124.377555446154</v>
      </c>
      <c r="V52" s="394">
        <f t="shared" si="3"/>
        <v>70812.848940061536</v>
      </c>
      <c r="X52" s="259"/>
    </row>
    <row r="53" spans="1:24" s="106" customFormat="1">
      <c r="A53" s="192">
        <v>39</v>
      </c>
      <c r="B53" s="228" t="s">
        <v>413</v>
      </c>
      <c r="C53" s="228" t="s">
        <v>413</v>
      </c>
      <c r="D53" s="228">
        <v>105874</v>
      </c>
      <c r="E53" s="193" t="s">
        <v>511</v>
      </c>
      <c r="F53" s="193" t="s">
        <v>512</v>
      </c>
      <c r="G53" s="192" t="s">
        <v>492</v>
      </c>
      <c r="H53" s="402">
        <v>54900</v>
      </c>
      <c r="I53" s="403">
        <v>0</v>
      </c>
      <c r="J53" s="403">
        <v>0</v>
      </c>
      <c r="K53" s="406">
        <v>43299</v>
      </c>
      <c r="L53" s="402">
        <v>0</v>
      </c>
      <c r="M53" s="394">
        <f t="shared" si="0"/>
        <v>54900</v>
      </c>
      <c r="N53" s="402">
        <f t="shared" si="4"/>
        <v>15597.09</v>
      </c>
      <c r="O53" s="402">
        <v>494</v>
      </c>
      <c r="P53" s="403"/>
      <c r="Q53" s="402">
        <f t="shared" si="1"/>
        <v>796.05</v>
      </c>
      <c r="R53" s="402">
        <v>178</v>
      </c>
      <c r="S53" s="402">
        <v>6510</v>
      </c>
      <c r="T53" s="402">
        <v>404</v>
      </c>
      <c r="U53" s="394">
        <f t="shared" si="2"/>
        <v>23979.14</v>
      </c>
      <c r="V53" s="394">
        <f t="shared" si="3"/>
        <v>78879.14</v>
      </c>
      <c r="X53" s="259"/>
    </row>
    <row r="54" spans="1:24" s="106" customFormat="1">
      <c r="A54" s="192">
        <v>40</v>
      </c>
      <c r="B54" s="228" t="s">
        <v>413</v>
      </c>
      <c r="C54" s="228" t="s">
        <v>413</v>
      </c>
      <c r="D54" s="228">
        <v>101425</v>
      </c>
      <c r="E54" s="193" t="s">
        <v>513</v>
      </c>
      <c r="F54" s="193" t="s">
        <v>514</v>
      </c>
      <c r="G54" s="192" t="s">
        <v>515</v>
      </c>
      <c r="H54" s="402">
        <v>69526</v>
      </c>
      <c r="I54" s="403">
        <v>0</v>
      </c>
      <c r="J54" s="403">
        <v>0</v>
      </c>
      <c r="K54" s="406">
        <v>43335</v>
      </c>
      <c r="L54" s="402">
        <v>0</v>
      </c>
      <c r="M54" s="394">
        <f t="shared" si="0"/>
        <v>69526</v>
      </c>
      <c r="N54" s="402">
        <f t="shared" si="4"/>
        <v>19752.336600000002</v>
      </c>
      <c r="O54" s="402">
        <v>494</v>
      </c>
      <c r="P54" s="403"/>
      <c r="Q54" s="402">
        <f t="shared" si="1"/>
        <v>1008.127</v>
      </c>
      <c r="R54" s="402">
        <v>178</v>
      </c>
      <c r="S54" s="402">
        <v>2582.3199999999997</v>
      </c>
      <c r="T54" s="402">
        <v>223.08</v>
      </c>
      <c r="U54" s="394">
        <f t="shared" si="2"/>
        <v>24237.863600000004</v>
      </c>
      <c r="V54" s="394">
        <f t="shared" si="3"/>
        <v>93763.863600000012</v>
      </c>
      <c r="X54" s="259"/>
    </row>
    <row r="55" spans="1:24" s="106" customFormat="1">
      <c r="A55" s="192">
        <v>41</v>
      </c>
      <c r="B55" s="228" t="s">
        <v>413</v>
      </c>
      <c r="C55" s="228" t="s">
        <v>413</v>
      </c>
      <c r="D55" s="228">
        <v>105418</v>
      </c>
      <c r="E55" s="193" t="s">
        <v>513</v>
      </c>
      <c r="F55" s="193" t="s">
        <v>516</v>
      </c>
      <c r="G55" s="192" t="s">
        <v>517</v>
      </c>
      <c r="H55" s="402">
        <v>55872</v>
      </c>
      <c r="I55" s="403">
        <v>0</v>
      </c>
      <c r="J55" s="403">
        <v>0</v>
      </c>
      <c r="K55" s="406">
        <v>43157</v>
      </c>
      <c r="L55" s="402">
        <v>0</v>
      </c>
      <c r="M55" s="394">
        <f t="shared" si="0"/>
        <v>55872</v>
      </c>
      <c r="N55" s="402">
        <f t="shared" si="4"/>
        <v>15873.235200000001</v>
      </c>
      <c r="O55" s="402">
        <v>494</v>
      </c>
      <c r="P55" s="403"/>
      <c r="Q55" s="402">
        <f t="shared" si="1"/>
        <v>810.14399999999989</v>
      </c>
      <c r="R55" s="402">
        <v>178</v>
      </c>
      <c r="S55" s="402">
        <v>3939.5200000000004</v>
      </c>
      <c r="T55" s="402">
        <v>239.46000000000004</v>
      </c>
      <c r="U55" s="394">
        <f t="shared" si="2"/>
        <v>21534.359199999999</v>
      </c>
      <c r="V55" s="394">
        <f t="shared" si="3"/>
        <v>77406.359200000006</v>
      </c>
      <c r="X55" s="259"/>
    </row>
    <row r="56" spans="1:24" s="106" customFormat="1">
      <c r="A56" s="192">
        <v>42</v>
      </c>
      <c r="B56" s="228" t="s">
        <v>413</v>
      </c>
      <c r="C56" s="228" t="s">
        <v>413</v>
      </c>
      <c r="D56" s="228">
        <v>104679</v>
      </c>
      <c r="E56" s="193" t="s">
        <v>518</v>
      </c>
      <c r="F56" s="193" t="s">
        <v>519</v>
      </c>
      <c r="G56" s="192" t="s">
        <v>520</v>
      </c>
      <c r="H56" s="402">
        <v>65316</v>
      </c>
      <c r="I56" s="403">
        <v>0</v>
      </c>
      <c r="J56" s="403">
        <v>0</v>
      </c>
      <c r="K56" s="406">
        <v>43152</v>
      </c>
      <c r="L56" s="402">
        <v>0</v>
      </c>
      <c r="M56" s="394">
        <f t="shared" si="0"/>
        <v>65316</v>
      </c>
      <c r="N56" s="402">
        <f t="shared" si="4"/>
        <v>18556.275600000001</v>
      </c>
      <c r="O56" s="402">
        <v>494</v>
      </c>
      <c r="P56" s="403"/>
      <c r="Q56" s="402">
        <f t="shared" si="1"/>
        <v>947.08199999999988</v>
      </c>
      <c r="R56" s="402">
        <v>178</v>
      </c>
      <c r="S56" s="402">
        <v>1403.74</v>
      </c>
      <c r="T56" s="402">
        <v>404</v>
      </c>
      <c r="U56" s="394">
        <f t="shared" si="2"/>
        <v>21983.097600000001</v>
      </c>
      <c r="V56" s="394">
        <f t="shared" si="3"/>
        <v>87299.097600000008</v>
      </c>
      <c r="X56" s="259"/>
    </row>
    <row r="57" spans="1:24" s="255" customFormat="1">
      <c r="A57" s="192">
        <v>43</v>
      </c>
      <c r="B57" s="228" t="s">
        <v>413</v>
      </c>
      <c r="C57" s="228" t="s">
        <v>413</v>
      </c>
      <c r="D57" s="228">
        <v>106491</v>
      </c>
      <c r="E57" s="193" t="s">
        <v>469</v>
      </c>
      <c r="F57" s="462" t="s">
        <v>524</v>
      </c>
      <c r="G57" s="192" t="s">
        <v>525</v>
      </c>
      <c r="H57" s="408">
        <v>38762</v>
      </c>
      <c r="I57" s="409">
        <v>0</v>
      </c>
      <c r="J57" s="409">
        <v>0</v>
      </c>
      <c r="K57" s="406" t="s">
        <v>245</v>
      </c>
      <c r="L57" s="408">
        <v>0</v>
      </c>
      <c r="M57" s="394">
        <f t="shared" si="0"/>
        <v>38762</v>
      </c>
      <c r="N57" s="408">
        <f>+M57*28.41%</f>
        <v>11012.2842</v>
      </c>
      <c r="O57" s="408">
        <v>494</v>
      </c>
      <c r="P57" s="409"/>
      <c r="Q57" s="408">
        <f t="shared" si="1"/>
        <v>562.04899999999998</v>
      </c>
      <c r="R57" s="408">
        <v>178</v>
      </c>
      <c r="S57" s="408">
        <v>6510</v>
      </c>
      <c r="T57" s="408">
        <v>404</v>
      </c>
      <c r="U57" s="394">
        <f t="shared" si="2"/>
        <v>19160.333200000001</v>
      </c>
      <c r="V57" s="394">
        <f t="shared" si="3"/>
        <v>57922.333200000001</v>
      </c>
    </row>
    <row r="58" spans="1:24" s="255" customFormat="1">
      <c r="A58" s="192">
        <v>44</v>
      </c>
      <c r="B58" s="228" t="s">
        <v>413</v>
      </c>
      <c r="C58" s="228" t="s">
        <v>413</v>
      </c>
      <c r="D58" s="228">
        <v>105786</v>
      </c>
      <c r="E58" s="193" t="s">
        <v>469</v>
      </c>
      <c r="F58" s="462" t="s">
        <v>526</v>
      </c>
      <c r="G58" s="192" t="s">
        <v>525</v>
      </c>
      <c r="H58" s="408">
        <v>38762</v>
      </c>
      <c r="I58" s="409">
        <v>0</v>
      </c>
      <c r="J58" s="409">
        <v>0</v>
      </c>
      <c r="K58" s="192" t="s">
        <v>245</v>
      </c>
      <c r="L58" s="408">
        <v>0</v>
      </c>
      <c r="M58" s="394">
        <f t="shared" si="0"/>
        <v>38762</v>
      </c>
      <c r="N58" s="408">
        <f t="shared" ref="N58:N59" si="5">+M58*28.41%</f>
        <v>11012.2842</v>
      </c>
      <c r="O58" s="408">
        <v>494</v>
      </c>
      <c r="P58" s="409"/>
      <c r="Q58" s="408">
        <f t="shared" si="1"/>
        <v>562.04899999999998</v>
      </c>
      <c r="R58" s="408">
        <v>178</v>
      </c>
      <c r="S58" s="408">
        <v>6510</v>
      </c>
      <c r="T58" s="408">
        <v>404</v>
      </c>
      <c r="U58" s="394">
        <f>SUM(N58:T58)</f>
        <v>19160.333200000001</v>
      </c>
      <c r="V58" s="394">
        <f t="shared" si="3"/>
        <v>57922.333200000001</v>
      </c>
    </row>
    <row r="59" spans="1:24" s="255" customFormat="1">
      <c r="A59" s="192">
        <v>45</v>
      </c>
      <c r="B59" s="228" t="s">
        <v>413</v>
      </c>
      <c r="C59" s="228" t="s">
        <v>413</v>
      </c>
      <c r="D59" s="228" t="s">
        <v>20</v>
      </c>
      <c r="E59" s="193" t="s">
        <v>535</v>
      </c>
      <c r="F59" s="193" t="s">
        <v>536</v>
      </c>
      <c r="G59" s="192" t="s">
        <v>537</v>
      </c>
      <c r="H59" s="465">
        <v>59180</v>
      </c>
      <c r="I59" s="409">
        <v>0</v>
      </c>
      <c r="J59" s="409">
        <v>0</v>
      </c>
      <c r="K59" s="192" t="s">
        <v>245</v>
      </c>
      <c r="L59" s="465">
        <v>0</v>
      </c>
      <c r="M59" s="461">
        <f t="shared" si="0"/>
        <v>59180</v>
      </c>
      <c r="N59" s="466">
        <f t="shared" si="5"/>
        <v>16813.038</v>
      </c>
      <c r="O59" s="466">
        <v>494</v>
      </c>
      <c r="P59" s="467"/>
      <c r="Q59" s="466">
        <f t="shared" si="1"/>
        <v>858.1099999999999</v>
      </c>
      <c r="R59" s="466">
        <v>178</v>
      </c>
      <c r="S59" s="466">
        <v>6510</v>
      </c>
      <c r="T59" s="466">
        <v>404</v>
      </c>
      <c r="U59" s="461">
        <f>SUM(N59:T59)</f>
        <v>25257.148000000001</v>
      </c>
      <c r="V59" s="461">
        <f t="shared" si="3"/>
        <v>84437.148000000001</v>
      </c>
      <c r="X59" s="468"/>
    </row>
    <row r="60" spans="1:24" s="106" customFormat="1">
      <c r="A60" s="405">
        <f>COUNT(A15:A59)</f>
        <v>45</v>
      </c>
      <c r="B60" s="261"/>
      <c r="C60" s="261"/>
      <c r="D60" s="261"/>
      <c r="E60" s="262"/>
      <c r="F60" s="262"/>
      <c r="G60" s="260"/>
      <c r="H60" s="395">
        <f>SUM(H15:H59)</f>
        <v>2153672</v>
      </c>
      <c r="I60" s="395">
        <f t="shared" ref="I60:J60" si="6">SUM(I15:I59)</f>
        <v>0</v>
      </c>
      <c r="J60" s="395">
        <f t="shared" si="6"/>
        <v>0</v>
      </c>
      <c r="K60" s="397"/>
      <c r="L60" s="395">
        <f t="shared" ref="L60:V60" si="7">SUM(L15:L59)</f>
        <v>18782.995326007331</v>
      </c>
      <c r="M60" s="395">
        <f t="shared" si="7"/>
        <v>2172454.9953260073</v>
      </c>
      <c r="N60" s="395">
        <f t="shared" si="7"/>
        <v>617194.46417211881</v>
      </c>
      <c r="O60" s="395">
        <f t="shared" si="7"/>
        <v>22230</v>
      </c>
      <c r="P60" s="395">
        <f t="shared" si="7"/>
        <v>0</v>
      </c>
      <c r="Q60" s="395">
        <f t="shared" si="7"/>
        <v>31500.59743222711</v>
      </c>
      <c r="R60" s="395">
        <f t="shared" si="7"/>
        <v>8010</v>
      </c>
      <c r="S60" s="395">
        <f t="shared" si="7"/>
        <v>199188.28</v>
      </c>
      <c r="T60" s="395">
        <f t="shared" si="7"/>
        <v>14569</v>
      </c>
      <c r="U60" s="395">
        <f t="shared" si="7"/>
        <v>892692.34160434594</v>
      </c>
      <c r="V60" s="395">
        <f t="shared" si="7"/>
        <v>3065147.3369303532</v>
      </c>
      <c r="X60" s="259"/>
    </row>
  </sheetData>
  <mergeCells count="10">
    <mergeCell ref="A13:A14"/>
    <mergeCell ref="B13:B14"/>
    <mergeCell ref="C13:C14"/>
    <mergeCell ref="D13:D14"/>
    <mergeCell ref="E13:E14"/>
    <mergeCell ref="F13:F14"/>
    <mergeCell ref="G13:G14"/>
    <mergeCell ref="H13:H14"/>
    <mergeCell ref="I13:I14"/>
    <mergeCell ref="K13:L13"/>
  </mergeCells>
  <phoneticPr fontId="12" type="noConversion"/>
  <pageMargins left="0.52" right="0.22" top="0.77" bottom="0.81" header="0.3" footer="0.71"/>
  <pageSetup paperSize="5" scale="60"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
  <sheetViews>
    <sheetView zoomScale="80" zoomScaleNormal="80" zoomScalePageLayoutView="80" workbookViewId="0">
      <selection activeCell="N3" sqref="N3"/>
    </sheetView>
  </sheetViews>
  <sheetFormatPr baseColWidth="10" defaultColWidth="6.875" defaultRowHeight="15" x14ac:dyDescent="0"/>
  <cols>
    <col min="1" max="1" width="4.875" style="147" customWidth="1"/>
    <col min="2" max="2" width="8.5" style="220" bestFit="1" customWidth="1"/>
    <col min="3" max="3" width="21.875" style="221" customWidth="1"/>
    <col min="4" max="4" width="12.5" style="220" customWidth="1"/>
    <col min="5" max="6" width="8.625" style="222" customWidth="1"/>
    <col min="7" max="7" width="10.625" style="223" customWidth="1"/>
    <col min="8" max="8" width="9.5" style="223" customWidth="1"/>
    <col min="9" max="9" width="11.5" style="223" customWidth="1"/>
    <col min="10" max="10" width="0.875" style="217" customWidth="1"/>
    <col min="11" max="11" width="13.75" style="224" customWidth="1"/>
    <col min="12" max="12" width="8.125" style="224" customWidth="1"/>
    <col min="13" max="13" width="11.25" style="223" customWidth="1"/>
    <col min="14" max="14" width="10.375" style="223" customWidth="1"/>
    <col min="15" max="15" width="9.75" style="223" customWidth="1"/>
    <col min="16" max="16" width="10.625" style="223" customWidth="1"/>
    <col min="17" max="17" width="0.625" style="217" customWidth="1"/>
    <col min="18" max="18" width="14.125" style="225" customWidth="1"/>
    <col min="19" max="256" width="6.875" style="147"/>
    <col min="257" max="257" width="4.875" style="147" customWidth="1"/>
    <col min="258" max="258" width="7.875" style="147" customWidth="1"/>
    <col min="259" max="259" width="21.875" style="147" customWidth="1"/>
    <col min="260" max="260" width="12.5" style="147" customWidth="1"/>
    <col min="261" max="262" width="8.625" style="147" customWidth="1"/>
    <col min="263" max="263" width="10.625" style="147" customWidth="1"/>
    <col min="264" max="264" width="9.5" style="147" customWidth="1"/>
    <col min="265" max="265" width="11.5" style="147" customWidth="1"/>
    <col min="266" max="266" width="0.875" style="147" customWidth="1"/>
    <col min="267" max="267" width="13.75" style="147" customWidth="1"/>
    <col min="268" max="268" width="8.125" style="147" customWidth="1"/>
    <col min="269" max="269" width="11.25" style="147" customWidth="1"/>
    <col min="270" max="270" width="10.375" style="147" customWidth="1"/>
    <col min="271" max="271" width="9.75" style="147" customWidth="1"/>
    <col min="272" max="272" width="10.625" style="147" customWidth="1"/>
    <col min="273" max="273" width="0.625" style="147" customWidth="1"/>
    <col min="274" max="274" width="14.125" style="147" customWidth="1"/>
    <col min="275" max="512" width="6.875" style="147"/>
    <col min="513" max="513" width="4.875" style="147" customWidth="1"/>
    <col min="514" max="514" width="7.875" style="147" customWidth="1"/>
    <col min="515" max="515" width="21.875" style="147" customWidth="1"/>
    <col min="516" max="516" width="12.5" style="147" customWidth="1"/>
    <col min="517" max="518" width="8.625" style="147" customWidth="1"/>
    <col min="519" max="519" width="10.625" style="147" customWidth="1"/>
    <col min="520" max="520" width="9.5" style="147" customWidth="1"/>
    <col min="521" max="521" width="11.5" style="147" customWidth="1"/>
    <col min="522" max="522" width="0.875" style="147" customWidth="1"/>
    <col min="523" max="523" width="13.75" style="147" customWidth="1"/>
    <col min="524" max="524" width="8.125" style="147" customWidth="1"/>
    <col min="525" max="525" width="11.25" style="147" customWidth="1"/>
    <col min="526" max="526" width="10.375" style="147" customWidth="1"/>
    <col min="527" max="527" width="9.75" style="147" customWidth="1"/>
    <col min="528" max="528" width="10.625" style="147" customWidth="1"/>
    <col min="529" max="529" width="0.625" style="147" customWidth="1"/>
    <col min="530" max="530" width="14.125" style="147" customWidth="1"/>
    <col min="531" max="768" width="6.875" style="147"/>
    <col min="769" max="769" width="4.875" style="147" customWidth="1"/>
    <col min="770" max="770" width="7.875" style="147" customWidth="1"/>
    <col min="771" max="771" width="21.875" style="147" customWidth="1"/>
    <col min="772" max="772" width="12.5" style="147" customWidth="1"/>
    <col min="773" max="774" width="8.625" style="147" customWidth="1"/>
    <col min="775" max="775" width="10.625" style="147" customWidth="1"/>
    <col min="776" max="776" width="9.5" style="147" customWidth="1"/>
    <col min="777" max="777" width="11.5" style="147" customWidth="1"/>
    <col min="778" max="778" width="0.875" style="147" customWidth="1"/>
    <col min="779" max="779" width="13.75" style="147" customWidth="1"/>
    <col min="780" max="780" width="8.125" style="147" customWidth="1"/>
    <col min="781" max="781" width="11.25" style="147" customWidth="1"/>
    <col min="782" max="782" width="10.375" style="147" customWidth="1"/>
    <col min="783" max="783" width="9.75" style="147" customWidth="1"/>
    <col min="784" max="784" width="10.625" style="147" customWidth="1"/>
    <col min="785" max="785" width="0.625" style="147" customWidth="1"/>
    <col min="786" max="786" width="14.125" style="147" customWidth="1"/>
    <col min="787" max="1024" width="6.875" style="147"/>
    <col min="1025" max="1025" width="4.875" style="147" customWidth="1"/>
    <col min="1026" max="1026" width="7.875" style="147" customWidth="1"/>
    <col min="1027" max="1027" width="21.875" style="147" customWidth="1"/>
    <col min="1028" max="1028" width="12.5" style="147" customWidth="1"/>
    <col min="1029" max="1030" width="8.625" style="147" customWidth="1"/>
    <col min="1031" max="1031" width="10.625" style="147" customWidth="1"/>
    <col min="1032" max="1032" width="9.5" style="147" customWidth="1"/>
    <col min="1033" max="1033" width="11.5" style="147" customWidth="1"/>
    <col min="1034" max="1034" width="0.875" style="147" customWidth="1"/>
    <col min="1035" max="1035" width="13.75" style="147" customWidth="1"/>
    <col min="1036" max="1036" width="8.125" style="147" customWidth="1"/>
    <col min="1037" max="1037" width="11.25" style="147" customWidth="1"/>
    <col min="1038" max="1038" width="10.375" style="147" customWidth="1"/>
    <col min="1039" max="1039" width="9.75" style="147" customWidth="1"/>
    <col min="1040" max="1040" width="10.625" style="147" customWidth="1"/>
    <col min="1041" max="1041" width="0.625" style="147" customWidth="1"/>
    <col min="1042" max="1042" width="14.125" style="147" customWidth="1"/>
    <col min="1043" max="1280" width="6.875" style="147"/>
    <col min="1281" max="1281" width="4.875" style="147" customWidth="1"/>
    <col min="1282" max="1282" width="7.875" style="147" customWidth="1"/>
    <col min="1283" max="1283" width="21.875" style="147" customWidth="1"/>
    <col min="1284" max="1284" width="12.5" style="147" customWidth="1"/>
    <col min="1285" max="1286" width="8.625" style="147" customWidth="1"/>
    <col min="1287" max="1287" width="10.625" style="147" customWidth="1"/>
    <col min="1288" max="1288" width="9.5" style="147" customWidth="1"/>
    <col min="1289" max="1289" width="11.5" style="147" customWidth="1"/>
    <col min="1290" max="1290" width="0.875" style="147" customWidth="1"/>
    <col min="1291" max="1291" width="13.75" style="147" customWidth="1"/>
    <col min="1292" max="1292" width="8.125" style="147" customWidth="1"/>
    <col min="1293" max="1293" width="11.25" style="147" customWidth="1"/>
    <col min="1294" max="1294" width="10.375" style="147" customWidth="1"/>
    <col min="1295" max="1295" width="9.75" style="147" customWidth="1"/>
    <col min="1296" max="1296" width="10.625" style="147" customWidth="1"/>
    <col min="1297" max="1297" width="0.625" style="147" customWidth="1"/>
    <col min="1298" max="1298" width="14.125" style="147" customWidth="1"/>
    <col min="1299" max="1536" width="6.875" style="147"/>
    <col min="1537" max="1537" width="4.875" style="147" customWidth="1"/>
    <col min="1538" max="1538" width="7.875" style="147" customWidth="1"/>
    <col min="1539" max="1539" width="21.875" style="147" customWidth="1"/>
    <col min="1540" max="1540" width="12.5" style="147" customWidth="1"/>
    <col min="1541" max="1542" width="8.625" style="147" customWidth="1"/>
    <col min="1543" max="1543" width="10.625" style="147" customWidth="1"/>
    <col min="1544" max="1544" width="9.5" style="147" customWidth="1"/>
    <col min="1545" max="1545" width="11.5" style="147" customWidth="1"/>
    <col min="1546" max="1546" width="0.875" style="147" customWidth="1"/>
    <col min="1547" max="1547" width="13.75" style="147" customWidth="1"/>
    <col min="1548" max="1548" width="8.125" style="147" customWidth="1"/>
    <col min="1549" max="1549" width="11.25" style="147" customWidth="1"/>
    <col min="1550" max="1550" width="10.375" style="147" customWidth="1"/>
    <col min="1551" max="1551" width="9.75" style="147" customWidth="1"/>
    <col min="1552" max="1552" width="10.625" style="147" customWidth="1"/>
    <col min="1553" max="1553" width="0.625" style="147" customWidth="1"/>
    <col min="1554" max="1554" width="14.125" style="147" customWidth="1"/>
    <col min="1555" max="1792" width="6.875" style="147"/>
    <col min="1793" max="1793" width="4.875" style="147" customWidth="1"/>
    <col min="1794" max="1794" width="7.875" style="147" customWidth="1"/>
    <col min="1795" max="1795" width="21.875" style="147" customWidth="1"/>
    <col min="1796" max="1796" width="12.5" style="147" customWidth="1"/>
    <col min="1797" max="1798" width="8.625" style="147" customWidth="1"/>
    <col min="1799" max="1799" width="10.625" style="147" customWidth="1"/>
    <col min="1800" max="1800" width="9.5" style="147" customWidth="1"/>
    <col min="1801" max="1801" width="11.5" style="147" customWidth="1"/>
    <col min="1802" max="1802" width="0.875" style="147" customWidth="1"/>
    <col min="1803" max="1803" width="13.75" style="147" customWidth="1"/>
    <col min="1804" max="1804" width="8.125" style="147" customWidth="1"/>
    <col min="1805" max="1805" width="11.25" style="147" customWidth="1"/>
    <col min="1806" max="1806" width="10.375" style="147" customWidth="1"/>
    <col min="1807" max="1807" width="9.75" style="147" customWidth="1"/>
    <col min="1808" max="1808" width="10.625" style="147" customWidth="1"/>
    <col min="1809" max="1809" width="0.625" style="147" customWidth="1"/>
    <col min="1810" max="1810" width="14.125" style="147" customWidth="1"/>
    <col min="1811" max="2048" width="6.875" style="147"/>
    <col min="2049" max="2049" width="4.875" style="147" customWidth="1"/>
    <col min="2050" max="2050" width="7.875" style="147" customWidth="1"/>
    <col min="2051" max="2051" width="21.875" style="147" customWidth="1"/>
    <col min="2052" max="2052" width="12.5" style="147" customWidth="1"/>
    <col min="2053" max="2054" width="8.625" style="147" customWidth="1"/>
    <col min="2055" max="2055" width="10.625" style="147" customWidth="1"/>
    <col min="2056" max="2056" width="9.5" style="147" customWidth="1"/>
    <col min="2057" max="2057" width="11.5" style="147" customWidth="1"/>
    <col min="2058" max="2058" width="0.875" style="147" customWidth="1"/>
    <col min="2059" max="2059" width="13.75" style="147" customWidth="1"/>
    <col min="2060" max="2060" width="8.125" style="147" customWidth="1"/>
    <col min="2061" max="2061" width="11.25" style="147" customWidth="1"/>
    <col min="2062" max="2062" width="10.375" style="147" customWidth="1"/>
    <col min="2063" max="2063" width="9.75" style="147" customWidth="1"/>
    <col min="2064" max="2064" width="10.625" style="147" customWidth="1"/>
    <col min="2065" max="2065" width="0.625" style="147" customWidth="1"/>
    <col min="2066" max="2066" width="14.125" style="147" customWidth="1"/>
    <col min="2067" max="2304" width="6.875" style="147"/>
    <col min="2305" max="2305" width="4.875" style="147" customWidth="1"/>
    <col min="2306" max="2306" width="7.875" style="147" customWidth="1"/>
    <col min="2307" max="2307" width="21.875" style="147" customWidth="1"/>
    <col min="2308" max="2308" width="12.5" style="147" customWidth="1"/>
    <col min="2309" max="2310" width="8.625" style="147" customWidth="1"/>
    <col min="2311" max="2311" width="10.625" style="147" customWidth="1"/>
    <col min="2312" max="2312" width="9.5" style="147" customWidth="1"/>
    <col min="2313" max="2313" width="11.5" style="147" customWidth="1"/>
    <col min="2314" max="2314" width="0.875" style="147" customWidth="1"/>
    <col min="2315" max="2315" width="13.75" style="147" customWidth="1"/>
    <col min="2316" max="2316" width="8.125" style="147" customWidth="1"/>
    <col min="2317" max="2317" width="11.25" style="147" customWidth="1"/>
    <col min="2318" max="2318" width="10.375" style="147" customWidth="1"/>
    <col min="2319" max="2319" width="9.75" style="147" customWidth="1"/>
    <col min="2320" max="2320" width="10.625" style="147" customWidth="1"/>
    <col min="2321" max="2321" width="0.625" style="147" customWidth="1"/>
    <col min="2322" max="2322" width="14.125" style="147" customWidth="1"/>
    <col min="2323" max="2560" width="6.875" style="147"/>
    <col min="2561" max="2561" width="4.875" style="147" customWidth="1"/>
    <col min="2562" max="2562" width="7.875" style="147" customWidth="1"/>
    <col min="2563" max="2563" width="21.875" style="147" customWidth="1"/>
    <col min="2564" max="2564" width="12.5" style="147" customWidth="1"/>
    <col min="2565" max="2566" width="8.625" style="147" customWidth="1"/>
    <col min="2567" max="2567" width="10.625" style="147" customWidth="1"/>
    <col min="2568" max="2568" width="9.5" style="147" customWidth="1"/>
    <col min="2569" max="2569" width="11.5" style="147" customWidth="1"/>
    <col min="2570" max="2570" width="0.875" style="147" customWidth="1"/>
    <col min="2571" max="2571" width="13.75" style="147" customWidth="1"/>
    <col min="2572" max="2572" width="8.125" style="147" customWidth="1"/>
    <col min="2573" max="2573" width="11.25" style="147" customWidth="1"/>
    <col min="2574" max="2574" width="10.375" style="147" customWidth="1"/>
    <col min="2575" max="2575" width="9.75" style="147" customWidth="1"/>
    <col min="2576" max="2576" width="10.625" style="147" customWidth="1"/>
    <col min="2577" max="2577" width="0.625" style="147" customWidth="1"/>
    <col min="2578" max="2578" width="14.125" style="147" customWidth="1"/>
    <col min="2579" max="2816" width="6.875" style="147"/>
    <col min="2817" max="2817" width="4.875" style="147" customWidth="1"/>
    <col min="2818" max="2818" width="7.875" style="147" customWidth="1"/>
    <col min="2819" max="2819" width="21.875" style="147" customWidth="1"/>
    <col min="2820" max="2820" width="12.5" style="147" customWidth="1"/>
    <col min="2821" max="2822" width="8.625" style="147" customWidth="1"/>
    <col min="2823" max="2823" width="10.625" style="147" customWidth="1"/>
    <col min="2824" max="2824" width="9.5" style="147" customWidth="1"/>
    <col min="2825" max="2825" width="11.5" style="147" customWidth="1"/>
    <col min="2826" max="2826" width="0.875" style="147" customWidth="1"/>
    <col min="2827" max="2827" width="13.75" style="147" customWidth="1"/>
    <col min="2828" max="2828" width="8.125" style="147" customWidth="1"/>
    <col min="2829" max="2829" width="11.25" style="147" customWidth="1"/>
    <col min="2830" max="2830" width="10.375" style="147" customWidth="1"/>
    <col min="2831" max="2831" width="9.75" style="147" customWidth="1"/>
    <col min="2832" max="2832" width="10.625" style="147" customWidth="1"/>
    <col min="2833" max="2833" width="0.625" style="147" customWidth="1"/>
    <col min="2834" max="2834" width="14.125" style="147" customWidth="1"/>
    <col min="2835" max="3072" width="6.875" style="147"/>
    <col min="3073" max="3073" width="4.875" style="147" customWidth="1"/>
    <col min="3074" max="3074" width="7.875" style="147" customWidth="1"/>
    <col min="3075" max="3075" width="21.875" style="147" customWidth="1"/>
    <col min="3076" max="3076" width="12.5" style="147" customWidth="1"/>
    <col min="3077" max="3078" width="8.625" style="147" customWidth="1"/>
    <col min="3079" max="3079" width="10.625" style="147" customWidth="1"/>
    <col min="3080" max="3080" width="9.5" style="147" customWidth="1"/>
    <col min="3081" max="3081" width="11.5" style="147" customWidth="1"/>
    <col min="3082" max="3082" width="0.875" style="147" customWidth="1"/>
    <col min="3083" max="3083" width="13.75" style="147" customWidth="1"/>
    <col min="3084" max="3084" width="8.125" style="147" customWidth="1"/>
    <col min="3085" max="3085" width="11.25" style="147" customWidth="1"/>
    <col min="3086" max="3086" width="10.375" style="147" customWidth="1"/>
    <col min="3087" max="3087" width="9.75" style="147" customWidth="1"/>
    <col min="3088" max="3088" width="10.625" style="147" customWidth="1"/>
    <col min="3089" max="3089" width="0.625" style="147" customWidth="1"/>
    <col min="3090" max="3090" width="14.125" style="147" customWidth="1"/>
    <col min="3091" max="3328" width="6.875" style="147"/>
    <col min="3329" max="3329" width="4.875" style="147" customWidth="1"/>
    <col min="3330" max="3330" width="7.875" style="147" customWidth="1"/>
    <col min="3331" max="3331" width="21.875" style="147" customWidth="1"/>
    <col min="3332" max="3332" width="12.5" style="147" customWidth="1"/>
    <col min="3333" max="3334" width="8.625" style="147" customWidth="1"/>
    <col min="3335" max="3335" width="10.625" style="147" customWidth="1"/>
    <col min="3336" max="3336" width="9.5" style="147" customWidth="1"/>
    <col min="3337" max="3337" width="11.5" style="147" customWidth="1"/>
    <col min="3338" max="3338" width="0.875" style="147" customWidth="1"/>
    <col min="3339" max="3339" width="13.75" style="147" customWidth="1"/>
    <col min="3340" max="3340" width="8.125" style="147" customWidth="1"/>
    <col min="3341" max="3341" width="11.25" style="147" customWidth="1"/>
    <col min="3342" max="3342" width="10.375" style="147" customWidth="1"/>
    <col min="3343" max="3343" width="9.75" style="147" customWidth="1"/>
    <col min="3344" max="3344" width="10.625" style="147" customWidth="1"/>
    <col min="3345" max="3345" width="0.625" style="147" customWidth="1"/>
    <col min="3346" max="3346" width="14.125" style="147" customWidth="1"/>
    <col min="3347" max="3584" width="6.875" style="147"/>
    <col min="3585" max="3585" width="4.875" style="147" customWidth="1"/>
    <col min="3586" max="3586" width="7.875" style="147" customWidth="1"/>
    <col min="3587" max="3587" width="21.875" style="147" customWidth="1"/>
    <col min="3588" max="3588" width="12.5" style="147" customWidth="1"/>
    <col min="3589" max="3590" width="8.625" style="147" customWidth="1"/>
    <col min="3591" max="3591" width="10.625" style="147" customWidth="1"/>
    <col min="3592" max="3592" width="9.5" style="147" customWidth="1"/>
    <col min="3593" max="3593" width="11.5" style="147" customWidth="1"/>
    <col min="3594" max="3594" width="0.875" style="147" customWidth="1"/>
    <col min="3595" max="3595" width="13.75" style="147" customWidth="1"/>
    <col min="3596" max="3596" width="8.125" style="147" customWidth="1"/>
    <col min="3597" max="3597" width="11.25" style="147" customWidth="1"/>
    <col min="3598" max="3598" width="10.375" style="147" customWidth="1"/>
    <col min="3599" max="3599" width="9.75" style="147" customWidth="1"/>
    <col min="3600" max="3600" width="10.625" style="147" customWidth="1"/>
    <col min="3601" max="3601" width="0.625" style="147" customWidth="1"/>
    <col min="3602" max="3602" width="14.125" style="147" customWidth="1"/>
    <col min="3603" max="3840" width="6.875" style="147"/>
    <col min="3841" max="3841" width="4.875" style="147" customWidth="1"/>
    <col min="3842" max="3842" width="7.875" style="147" customWidth="1"/>
    <col min="3843" max="3843" width="21.875" style="147" customWidth="1"/>
    <col min="3844" max="3844" width="12.5" style="147" customWidth="1"/>
    <col min="3845" max="3846" width="8.625" style="147" customWidth="1"/>
    <col min="3847" max="3847" width="10.625" style="147" customWidth="1"/>
    <col min="3848" max="3848" width="9.5" style="147" customWidth="1"/>
    <col min="3849" max="3849" width="11.5" style="147" customWidth="1"/>
    <col min="3850" max="3850" width="0.875" style="147" customWidth="1"/>
    <col min="3851" max="3851" width="13.75" style="147" customWidth="1"/>
    <col min="3852" max="3852" width="8.125" style="147" customWidth="1"/>
    <col min="3853" max="3853" width="11.25" style="147" customWidth="1"/>
    <col min="3854" max="3854" width="10.375" style="147" customWidth="1"/>
    <col min="3855" max="3855" width="9.75" style="147" customWidth="1"/>
    <col min="3856" max="3856" width="10.625" style="147" customWidth="1"/>
    <col min="3857" max="3857" width="0.625" style="147" customWidth="1"/>
    <col min="3858" max="3858" width="14.125" style="147" customWidth="1"/>
    <col min="3859" max="4096" width="6.875" style="147"/>
    <col min="4097" max="4097" width="4.875" style="147" customWidth="1"/>
    <col min="4098" max="4098" width="7.875" style="147" customWidth="1"/>
    <col min="4099" max="4099" width="21.875" style="147" customWidth="1"/>
    <col min="4100" max="4100" width="12.5" style="147" customWidth="1"/>
    <col min="4101" max="4102" width="8.625" style="147" customWidth="1"/>
    <col min="4103" max="4103" width="10.625" style="147" customWidth="1"/>
    <col min="4104" max="4104" width="9.5" style="147" customWidth="1"/>
    <col min="4105" max="4105" width="11.5" style="147" customWidth="1"/>
    <col min="4106" max="4106" width="0.875" style="147" customWidth="1"/>
    <col min="4107" max="4107" width="13.75" style="147" customWidth="1"/>
    <col min="4108" max="4108" width="8.125" style="147" customWidth="1"/>
    <col min="4109" max="4109" width="11.25" style="147" customWidth="1"/>
    <col min="4110" max="4110" width="10.375" style="147" customWidth="1"/>
    <col min="4111" max="4111" width="9.75" style="147" customWidth="1"/>
    <col min="4112" max="4112" width="10.625" style="147" customWidth="1"/>
    <col min="4113" max="4113" width="0.625" style="147" customWidth="1"/>
    <col min="4114" max="4114" width="14.125" style="147" customWidth="1"/>
    <col min="4115" max="4352" width="6.875" style="147"/>
    <col min="4353" max="4353" width="4.875" style="147" customWidth="1"/>
    <col min="4354" max="4354" width="7.875" style="147" customWidth="1"/>
    <col min="4355" max="4355" width="21.875" style="147" customWidth="1"/>
    <col min="4356" max="4356" width="12.5" style="147" customWidth="1"/>
    <col min="4357" max="4358" width="8.625" style="147" customWidth="1"/>
    <col min="4359" max="4359" width="10.625" style="147" customWidth="1"/>
    <col min="4360" max="4360" width="9.5" style="147" customWidth="1"/>
    <col min="4361" max="4361" width="11.5" style="147" customWidth="1"/>
    <col min="4362" max="4362" width="0.875" style="147" customWidth="1"/>
    <col min="4363" max="4363" width="13.75" style="147" customWidth="1"/>
    <col min="4364" max="4364" width="8.125" style="147" customWidth="1"/>
    <col min="4365" max="4365" width="11.25" style="147" customWidth="1"/>
    <col min="4366" max="4366" width="10.375" style="147" customWidth="1"/>
    <col min="4367" max="4367" width="9.75" style="147" customWidth="1"/>
    <col min="4368" max="4368" width="10.625" style="147" customWidth="1"/>
    <col min="4369" max="4369" width="0.625" style="147" customWidth="1"/>
    <col min="4370" max="4370" width="14.125" style="147" customWidth="1"/>
    <col min="4371" max="4608" width="6.875" style="147"/>
    <col min="4609" max="4609" width="4.875" style="147" customWidth="1"/>
    <col min="4610" max="4610" width="7.875" style="147" customWidth="1"/>
    <col min="4611" max="4611" width="21.875" style="147" customWidth="1"/>
    <col min="4612" max="4612" width="12.5" style="147" customWidth="1"/>
    <col min="4613" max="4614" width="8.625" style="147" customWidth="1"/>
    <col min="4615" max="4615" width="10.625" style="147" customWidth="1"/>
    <col min="4616" max="4616" width="9.5" style="147" customWidth="1"/>
    <col min="4617" max="4617" width="11.5" style="147" customWidth="1"/>
    <col min="4618" max="4618" width="0.875" style="147" customWidth="1"/>
    <col min="4619" max="4619" width="13.75" style="147" customWidth="1"/>
    <col min="4620" max="4620" width="8.125" style="147" customWidth="1"/>
    <col min="4621" max="4621" width="11.25" style="147" customWidth="1"/>
    <col min="4622" max="4622" width="10.375" style="147" customWidth="1"/>
    <col min="4623" max="4623" width="9.75" style="147" customWidth="1"/>
    <col min="4624" max="4624" width="10.625" style="147" customWidth="1"/>
    <col min="4625" max="4625" width="0.625" style="147" customWidth="1"/>
    <col min="4626" max="4626" width="14.125" style="147" customWidth="1"/>
    <col min="4627" max="4864" width="6.875" style="147"/>
    <col min="4865" max="4865" width="4.875" style="147" customWidth="1"/>
    <col min="4866" max="4866" width="7.875" style="147" customWidth="1"/>
    <col min="4867" max="4867" width="21.875" style="147" customWidth="1"/>
    <col min="4868" max="4868" width="12.5" style="147" customWidth="1"/>
    <col min="4869" max="4870" width="8.625" style="147" customWidth="1"/>
    <col min="4871" max="4871" width="10.625" style="147" customWidth="1"/>
    <col min="4872" max="4872" width="9.5" style="147" customWidth="1"/>
    <col min="4873" max="4873" width="11.5" style="147" customWidth="1"/>
    <col min="4874" max="4874" width="0.875" style="147" customWidth="1"/>
    <col min="4875" max="4875" width="13.75" style="147" customWidth="1"/>
    <col min="4876" max="4876" width="8.125" style="147" customWidth="1"/>
    <col min="4877" max="4877" width="11.25" style="147" customWidth="1"/>
    <col min="4878" max="4878" width="10.375" style="147" customWidth="1"/>
    <col min="4879" max="4879" width="9.75" style="147" customWidth="1"/>
    <col min="4880" max="4880" width="10.625" style="147" customWidth="1"/>
    <col min="4881" max="4881" width="0.625" style="147" customWidth="1"/>
    <col min="4882" max="4882" width="14.125" style="147" customWidth="1"/>
    <col min="4883" max="5120" width="6.875" style="147"/>
    <col min="5121" max="5121" width="4.875" style="147" customWidth="1"/>
    <col min="5122" max="5122" width="7.875" style="147" customWidth="1"/>
    <col min="5123" max="5123" width="21.875" style="147" customWidth="1"/>
    <col min="5124" max="5124" width="12.5" style="147" customWidth="1"/>
    <col min="5125" max="5126" width="8.625" style="147" customWidth="1"/>
    <col min="5127" max="5127" width="10.625" style="147" customWidth="1"/>
    <col min="5128" max="5128" width="9.5" style="147" customWidth="1"/>
    <col min="5129" max="5129" width="11.5" style="147" customWidth="1"/>
    <col min="5130" max="5130" width="0.875" style="147" customWidth="1"/>
    <col min="5131" max="5131" width="13.75" style="147" customWidth="1"/>
    <col min="5132" max="5132" width="8.125" style="147" customWidth="1"/>
    <col min="5133" max="5133" width="11.25" style="147" customWidth="1"/>
    <col min="5134" max="5134" width="10.375" style="147" customWidth="1"/>
    <col min="5135" max="5135" width="9.75" style="147" customWidth="1"/>
    <col min="5136" max="5136" width="10.625" style="147" customWidth="1"/>
    <col min="5137" max="5137" width="0.625" style="147" customWidth="1"/>
    <col min="5138" max="5138" width="14.125" style="147" customWidth="1"/>
    <col min="5139" max="5376" width="6.875" style="147"/>
    <col min="5377" max="5377" width="4.875" style="147" customWidth="1"/>
    <col min="5378" max="5378" width="7.875" style="147" customWidth="1"/>
    <col min="5379" max="5379" width="21.875" style="147" customWidth="1"/>
    <col min="5380" max="5380" width="12.5" style="147" customWidth="1"/>
    <col min="5381" max="5382" width="8.625" style="147" customWidth="1"/>
    <col min="5383" max="5383" width="10.625" style="147" customWidth="1"/>
    <col min="5384" max="5384" width="9.5" style="147" customWidth="1"/>
    <col min="5385" max="5385" width="11.5" style="147" customWidth="1"/>
    <col min="5386" max="5386" width="0.875" style="147" customWidth="1"/>
    <col min="5387" max="5387" width="13.75" style="147" customWidth="1"/>
    <col min="5388" max="5388" width="8.125" style="147" customWidth="1"/>
    <col min="5389" max="5389" width="11.25" style="147" customWidth="1"/>
    <col min="5390" max="5390" width="10.375" style="147" customWidth="1"/>
    <col min="5391" max="5391" width="9.75" style="147" customWidth="1"/>
    <col min="5392" max="5392" width="10.625" style="147" customWidth="1"/>
    <col min="5393" max="5393" width="0.625" style="147" customWidth="1"/>
    <col min="5394" max="5394" width="14.125" style="147" customWidth="1"/>
    <col min="5395" max="5632" width="6.875" style="147"/>
    <col min="5633" max="5633" width="4.875" style="147" customWidth="1"/>
    <col min="5634" max="5634" width="7.875" style="147" customWidth="1"/>
    <col min="5635" max="5635" width="21.875" style="147" customWidth="1"/>
    <col min="5636" max="5636" width="12.5" style="147" customWidth="1"/>
    <col min="5637" max="5638" width="8.625" style="147" customWidth="1"/>
    <col min="5639" max="5639" width="10.625" style="147" customWidth="1"/>
    <col min="5640" max="5640" width="9.5" style="147" customWidth="1"/>
    <col min="5641" max="5641" width="11.5" style="147" customWidth="1"/>
    <col min="5642" max="5642" width="0.875" style="147" customWidth="1"/>
    <col min="5643" max="5643" width="13.75" style="147" customWidth="1"/>
    <col min="5644" max="5644" width="8.125" style="147" customWidth="1"/>
    <col min="5645" max="5645" width="11.25" style="147" customWidth="1"/>
    <col min="5646" max="5646" width="10.375" style="147" customWidth="1"/>
    <col min="5647" max="5647" width="9.75" style="147" customWidth="1"/>
    <col min="5648" max="5648" width="10.625" style="147" customWidth="1"/>
    <col min="5649" max="5649" width="0.625" style="147" customWidth="1"/>
    <col min="5650" max="5650" width="14.125" style="147" customWidth="1"/>
    <col min="5651" max="5888" width="6.875" style="147"/>
    <col min="5889" max="5889" width="4.875" style="147" customWidth="1"/>
    <col min="5890" max="5890" width="7.875" style="147" customWidth="1"/>
    <col min="5891" max="5891" width="21.875" style="147" customWidth="1"/>
    <col min="5892" max="5892" width="12.5" style="147" customWidth="1"/>
    <col min="5893" max="5894" width="8.625" style="147" customWidth="1"/>
    <col min="5895" max="5895" width="10.625" style="147" customWidth="1"/>
    <col min="5896" max="5896" width="9.5" style="147" customWidth="1"/>
    <col min="5897" max="5897" width="11.5" style="147" customWidth="1"/>
    <col min="5898" max="5898" width="0.875" style="147" customWidth="1"/>
    <col min="5899" max="5899" width="13.75" style="147" customWidth="1"/>
    <col min="5900" max="5900" width="8.125" style="147" customWidth="1"/>
    <col min="5901" max="5901" width="11.25" style="147" customWidth="1"/>
    <col min="5902" max="5902" width="10.375" style="147" customWidth="1"/>
    <col min="5903" max="5903" width="9.75" style="147" customWidth="1"/>
    <col min="5904" max="5904" width="10.625" style="147" customWidth="1"/>
    <col min="5905" max="5905" width="0.625" style="147" customWidth="1"/>
    <col min="5906" max="5906" width="14.125" style="147" customWidth="1"/>
    <col min="5907" max="6144" width="6.875" style="147"/>
    <col min="6145" max="6145" width="4.875" style="147" customWidth="1"/>
    <col min="6146" max="6146" width="7.875" style="147" customWidth="1"/>
    <col min="6147" max="6147" width="21.875" style="147" customWidth="1"/>
    <col min="6148" max="6148" width="12.5" style="147" customWidth="1"/>
    <col min="6149" max="6150" width="8.625" style="147" customWidth="1"/>
    <col min="6151" max="6151" width="10.625" style="147" customWidth="1"/>
    <col min="6152" max="6152" width="9.5" style="147" customWidth="1"/>
    <col min="6153" max="6153" width="11.5" style="147" customWidth="1"/>
    <col min="6154" max="6154" width="0.875" style="147" customWidth="1"/>
    <col min="6155" max="6155" width="13.75" style="147" customWidth="1"/>
    <col min="6156" max="6156" width="8.125" style="147" customWidth="1"/>
    <col min="6157" max="6157" width="11.25" style="147" customWidth="1"/>
    <col min="6158" max="6158" width="10.375" style="147" customWidth="1"/>
    <col min="6159" max="6159" width="9.75" style="147" customWidth="1"/>
    <col min="6160" max="6160" width="10.625" style="147" customWidth="1"/>
    <col min="6161" max="6161" width="0.625" style="147" customWidth="1"/>
    <col min="6162" max="6162" width="14.125" style="147" customWidth="1"/>
    <col min="6163" max="6400" width="6.875" style="147"/>
    <col min="6401" max="6401" width="4.875" style="147" customWidth="1"/>
    <col min="6402" max="6402" width="7.875" style="147" customWidth="1"/>
    <col min="6403" max="6403" width="21.875" style="147" customWidth="1"/>
    <col min="6404" max="6404" width="12.5" style="147" customWidth="1"/>
    <col min="6405" max="6406" width="8.625" style="147" customWidth="1"/>
    <col min="6407" max="6407" width="10.625" style="147" customWidth="1"/>
    <col min="6408" max="6408" width="9.5" style="147" customWidth="1"/>
    <col min="6409" max="6409" width="11.5" style="147" customWidth="1"/>
    <col min="6410" max="6410" width="0.875" style="147" customWidth="1"/>
    <col min="6411" max="6411" width="13.75" style="147" customWidth="1"/>
    <col min="6412" max="6412" width="8.125" style="147" customWidth="1"/>
    <col min="6413" max="6413" width="11.25" style="147" customWidth="1"/>
    <col min="6414" max="6414" width="10.375" style="147" customWidth="1"/>
    <col min="6415" max="6415" width="9.75" style="147" customWidth="1"/>
    <col min="6416" max="6416" width="10.625" style="147" customWidth="1"/>
    <col min="6417" max="6417" width="0.625" style="147" customWidth="1"/>
    <col min="6418" max="6418" width="14.125" style="147" customWidth="1"/>
    <col min="6419" max="6656" width="6.875" style="147"/>
    <col min="6657" max="6657" width="4.875" style="147" customWidth="1"/>
    <col min="6658" max="6658" width="7.875" style="147" customWidth="1"/>
    <col min="6659" max="6659" width="21.875" style="147" customWidth="1"/>
    <col min="6660" max="6660" width="12.5" style="147" customWidth="1"/>
    <col min="6661" max="6662" width="8.625" style="147" customWidth="1"/>
    <col min="6663" max="6663" width="10.625" style="147" customWidth="1"/>
    <col min="6664" max="6664" width="9.5" style="147" customWidth="1"/>
    <col min="6665" max="6665" width="11.5" style="147" customWidth="1"/>
    <col min="6666" max="6666" width="0.875" style="147" customWidth="1"/>
    <col min="6667" max="6667" width="13.75" style="147" customWidth="1"/>
    <col min="6668" max="6668" width="8.125" style="147" customWidth="1"/>
    <col min="6669" max="6669" width="11.25" style="147" customWidth="1"/>
    <col min="6670" max="6670" width="10.375" style="147" customWidth="1"/>
    <col min="6671" max="6671" width="9.75" style="147" customWidth="1"/>
    <col min="6672" max="6672" width="10.625" style="147" customWidth="1"/>
    <col min="6673" max="6673" width="0.625" style="147" customWidth="1"/>
    <col min="6674" max="6674" width="14.125" style="147" customWidth="1"/>
    <col min="6675" max="6912" width="6.875" style="147"/>
    <col min="6913" max="6913" width="4.875" style="147" customWidth="1"/>
    <col min="6914" max="6914" width="7.875" style="147" customWidth="1"/>
    <col min="6915" max="6915" width="21.875" style="147" customWidth="1"/>
    <col min="6916" max="6916" width="12.5" style="147" customWidth="1"/>
    <col min="6917" max="6918" width="8.625" style="147" customWidth="1"/>
    <col min="6919" max="6919" width="10.625" style="147" customWidth="1"/>
    <col min="6920" max="6920" width="9.5" style="147" customWidth="1"/>
    <col min="6921" max="6921" width="11.5" style="147" customWidth="1"/>
    <col min="6922" max="6922" width="0.875" style="147" customWidth="1"/>
    <col min="6923" max="6923" width="13.75" style="147" customWidth="1"/>
    <col min="6924" max="6924" width="8.125" style="147" customWidth="1"/>
    <col min="6925" max="6925" width="11.25" style="147" customWidth="1"/>
    <col min="6926" max="6926" width="10.375" style="147" customWidth="1"/>
    <col min="6927" max="6927" width="9.75" style="147" customWidth="1"/>
    <col min="6928" max="6928" width="10.625" style="147" customWidth="1"/>
    <col min="6929" max="6929" width="0.625" style="147" customWidth="1"/>
    <col min="6930" max="6930" width="14.125" style="147" customWidth="1"/>
    <col min="6931" max="7168" width="6.875" style="147"/>
    <col min="7169" max="7169" width="4.875" style="147" customWidth="1"/>
    <col min="7170" max="7170" width="7.875" style="147" customWidth="1"/>
    <col min="7171" max="7171" width="21.875" style="147" customWidth="1"/>
    <col min="7172" max="7172" width="12.5" style="147" customWidth="1"/>
    <col min="7173" max="7174" width="8.625" style="147" customWidth="1"/>
    <col min="7175" max="7175" width="10.625" style="147" customWidth="1"/>
    <col min="7176" max="7176" width="9.5" style="147" customWidth="1"/>
    <col min="7177" max="7177" width="11.5" style="147" customWidth="1"/>
    <col min="7178" max="7178" width="0.875" style="147" customWidth="1"/>
    <col min="7179" max="7179" width="13.75" style="147" customWidth="1"/>
    <col min="7180" max="7180" width="8.125" style="147" customWidth="1"/>
    <col min="7181" max="7181" width="11.25" style="147" customWidth="1"/>
    <col min="7182" max="7182" width="10.375" style="147" customWidth="1"/>
    <col min="7183" max="7183" width="9.75" style="147" customWidth="1"/>
    <col min="7184" max="7184" width="10.625" style="147" customWidth="1"/>
    <col min="7185" max="7185" width="0.625" style="147" customWidth="1"/>
    <col min="7186" max="7186" width="14.125" style="147" customWidth="1"/>
    <col min="7187" max="7424" width="6.875" style="147"/>
    <col min="7425" max="7425" width="4.875" style="147" customWidth="1"/>
    <col min="7426" max="7426" width="7.875" style="147" customWidth="1"/>
    <col min="7427" max="7427" width="21.875" style="147" customWidth="1"/>
    <col min="7428" max="7428" width="12.5" style="147" customWidth="1"/>
    <col min="7429" max="7430" width="8.625" style="147" customWidth="1"/>
    <col min="7431" max="7431" width="10.625" style="147" customWidth="1"/>
    <col min="7432" max="7432" width="9.5" style="147" customWidth="1"/>
    <col min="7433" max="7433" width="11.5" style="147" customWidth="1"/>
    <col min="7434" max="7434" width="0.875" style="147" customWidth="1"/>
    <col min="7435" max="7435" width="13.75" style="147" customWidth="1"/>
    <col min="7436" max="7436" width="8.125" style="147" customWidth="1"/>
    <col min="7437" max="7437" width="11.25" style="147" customWidth="1"/>
    <col min="7438" max="7438" width="10.375" style="147" customWidth="1"/>
    <col min="7439" max="7439" width="9.75" style="147" customWidth="1"/>
    <col min="7440" max="7440" width="10.625" style="147" customWidth="1"/>
    <col min="7441" max="7441" width="0.625" style="147" customWidth="1"/>
    <col min="7442" max="7442" width="14.125" style="147" customWidth="1"/>
    <col min="7443" max="7680" width="6.875" style="147"/>
    <col min="7681" max="7681" width="4.875" style="147" customWidth="1"/>
    <col min="7682" max="7682" width="7.875" style="147" customWidth="1"/>
    <col min="7683" max="7683" width="21.875" style="147" customWidth="1"/>
    <col min="7684" max="7684" width="12.5" style="147" customWidth="1"/>
    <col min="7685" max="7686" width="8.625" style="147" customWidth="1"/>
    <col min="7687" max="7687" width="10.625" style="147" customWidth="1"/>
    <col min="7688" max="7688" width="9.5" style="147" customWidth="1"/>
    <col min="7689" max="7689" width="11.5" style="147" customWidth="1"/>
    <col min="7690" max="7690" width="0.875" style="147" customWidth="1"/>
    <col min="7691" max="7691" width="13.75" style="147" customWidth="1"/>
    <col min="7692" max="7692" width="8.125" style="147" customWidth="1"/>
    <col min="7693" max="7693" width="11.25" style="147" customWidth="1"/>
    <col min="7694" max="7694" width="10.375" style="147" customWidth="1"/>
    <col min="7695" max="7695" width="9.75" style="147" customWidth="1"/>
    <col min="7696" max="7696" width="10.625" style="147" customWidth="1"/>
    <col min="7697" max="7697" width="0.625" style="147" customWidth="1"/>
    <col min="7698" max="7698" width="14.125" style="147" customWidth="1"/>
    <col min="7699" max="7936" width="6.875" style="147"/>
    <col min="7937" max="7937" width="4.875" style="147" customWidth="1"/>
    <col min="7938" max="7938" width="7.875" style="147" customWidth="1"/>
    <col min="7939" max="7939" width="21.875" style="147" customWidth="1"/>
    <col min="7940" max="7940" width="12.5" style="147" customWidth="1"/>
    <col min="7941" max="7942" width="8.625" style="147" customWidth="1"/>
    <col min="7943" max="7943" width="10.625" style="147" customWidth="1"/>
    <col min="7944" max="7944" width="9.5" style="147" customWidth="1"/>
    <col min="7945" max="7945" width="11.5" style="147" customWidth="1"/>
    <col min="7946" max="7946" width="0.875" style="147" customWidth="1"/>
    <col min="7947" max="7947" width="13.75" style="147" customWidth="1"/>
    <col min="7948" max="7948" width="8.125" style="147" customWidth="1"/>
    <col min="7949" max="7949" width="11.25" style="147" customWidth="1"/>
    <col min="7950" max="7950" width="10.375" style="147" customWidth="1"/>
    <col min="7951" max="7951" width="9.75" style="147" customWidth="1"/>
    <col min="7952" max="7952" width="10.625" style="147" customWidth="1"/>
    <col min="7953" max="7953" width="0.625" style="147" customWidth="1"/>
    <col min="7954" max="7954" width="14.125" style="147" customWidth="1"/>
    <col min="7955" max="8192" width="6.875" style="147"/>
    <col min="8193" max="8193" width="4.875" style="147" customWidth="1"/>
    <col min="8194" max="8194" width="7.875" style="147" customWidth="1"/>
    <col min="8195" max="8195" width="21.875" style="147" customWidth="1"/>
    <col min="8196" max="8196" width="12.5" style="147" customWidth="1"/>
    <col min="8197" max="8198" width="8.625" style="147" customWidth="1"/>
    <col min="8199" max="8199" width="10.625" style="147" customWidth="1"/>
    <col min="8200" max="8200" width="9.5" style="147" customWidth="1"/>
    <col min="8201" max="8201" width="11.5" style="147" customWidth="1"/>
    <col min="8202" max="8202" width="0.875" style="147" customWidth="1"/>
    <col min="8203" max="8203" width="13.75" style="147" customWidth="1"/>
    <col min="8204" max="8204" width="8.125" style="147" customWidth="1"/>
    <col min="8205" max="8205" width="11.25" style="147" customWidth="1"/>
    <col min="8206" max="8206" width="10.375" style="147" customWidth="1"/>
    <col min="8207" max="8207" width="9.75" style="147" customWidth="1"/>
    <col min="8208" max="8208" width="10.625" style="147" customWidth="1"/>
    <col min="8209" max="8209" width="0.625" style="147" customWidth="1"/>
    <col min="8210" max="8210" width="14.125" style="147" customWidth="1"/>
    <col min="8211" max="8448" width="6.875" style="147"/>
    <col min="8449" max="8449" width="4.875" style="147" customWidth="1"/>
    <col min="8450" max="8450" width="7.875" style="147" customWidth="1"/>
    <col min="8451" max="8451" width="21.875" style="147" customWidth="1"/>
    <col min="8452" max="8452" width="12.5" style="147" customWidth="1"/>
    <col min="8453" max="8454" width="8.625" style="147" customWidth="1"/>
    <col min="8455" max="8455" width="10.625" style="147" customWidth="1"/>
    <col min="8456" max="8456" width="9.5" style="147" customWidth="1"/>
    <col min="8457" max="8457" width="11.5" style="147" customWidth="1"/>
    <col min="8458" max="8458" width="0.875" style="147" customWidth="1"/>
    <col min="8459" max="8459" width="13.75" style="147" customWidth="1"/>
    <col min="8460" max="8460" width="8.125" style="147" customWidth="1"/>
    <col min="8461" max="8461" width="11.25" style="147" customWidth="1"/>
    <col min="8462" max="8462" width="10.375" style="147" customWidth="1"/>
    <col min="8463" max="8463" width="9.75" style="147" customWidth="1"/>
    <col min="8464" max="8464" width="10.625" style="147" customWidth="1"/>
    <col min="8465" max="8465" width="0.625" style="147" customWidth="1"/>
    <col min="8466" max="8466" width="14.125" style="147" customWidth="1"/>
    <col min="8467" max="8704" width="6.875" style="147"/>
    <col min="8705" max="8705" width="4.875" style="147" customWidth="1"/>
    <col min="8706" max="8706" width="7.875" style="147" customWidth="1"/>
    <col min="8707" max="8707" width="21.875" style="147" customWidth="1"/>
    <col min="8708" max="8708" width="12.5" style="147" customWidth="1"/>
    <col min="8709" max="8710" width="8.625" style="147" customWidth="1"/>
    <col min="8711" max="8711" width="10.625" style="147" customWidth="1"/>
    <col min="8712" max="8712" width="9.5" style="147" customWidth="1"/>
    <col min="8713" max="8713" width="11.5" style="147" customWidth="1"/>
    <col min="8714" max="8714" width="0.875" style="147" customWidth="1"/>
    <col min="8715" max="8715" width="13.75" style="147" customWidth="1"/>
    <col min="8716" max="8716" width="8.125" style="147" customWidth="1"/>
    <col min="8717" max="8717" width="11.25" style="147" customWidth="1"/>
    <col min="8718" max="8718" width="10.375" style="147" customWidth="1"/>
    <col min="8719" max="8719" width="9.75" style="147" customWidth="1"/>
    <col min="8720" max="8720" width="10.625" style="147" customWidth="1"/>
    <col min="8721" max="8721" width="0.625" style="147" customWidth="1"/>
    <col min="8722" max="8722" width="14.125" style="147" customWidth="1"/>
    <col min="8723" max="8960" width="6.875" style="147"/>
    <col min="8961" max="8961" width="4.875" style="147" customWidth="1"/>
    <col min="8962" max="8962" width="7.875" style="147" customWidth="1"/>
    <col min="8963" max="8963" width="21.875" style="147" customWidth="1"/>
    <col min="8964" max="8964" width="12.5" style="147" customWidth="1"/>
    <col min="8965" max="8966" width="8.625" style="147" customWidth="1"/>
    <col min="8967" max="8967" width="10.625" style="147" customWidth="1"/>
    <col min="8968" max="8968" width="9.5" style="147" customWidth="1"/>
    <col min="8969" max="8969" width="11.5" style="147" customWidth="1"/>
    <col min="8970" max="8970" width="0.875" style="147" customWidth="1"/>
    <col min="8971" max="8971" width="13.75" style="147" customWidth="1"/>
    <col min="8972" max="8972" width="8.125" style="147" customWidth="1"/>
    <col min="8973" max="8973" width="11.25" style="147" customWidth="1"/>
    <col min="8974" max="8974" width="10.375" style="147" customWidth="1"/>
    <col min="8975" max="8975" width="9.75" style="147" customWidth="1"/>
    <col min="8976" max="8976" width="10.625" style="147" customWidth="1"/>
    <col min="8977" max="8977" width="0.625" style="147" customWidth="1"/>
    <col min="8978" max="8978" width="14.125" style="147" customWidth="1"/>
    <col min="8979" max="9216" width="6.875" style="147"/>
    <col min="9217" max="9217" width="4.875" style="147" customWidth="1"/>
    <col min="9218" max="9218" width="7.875" style="147" customWidth="1"/>
    <col min="9219" max="9219" width="21.875" style="147" customWidth="1"/>
    <col min="9220" max="9220" width="12.5" style="147" customWidth="1"/>
    <col min="9221" max="9222" width="8.625" style="147" customWidth="1"/>
    <col min="9223" max="9223" width="10.625" style="147" customWidth="1"/>
    <col min="9224" max="9224" width="9.5" style="147" customWidth="1"/>
    <col min="9225" max="9225" width="11.5" style="147" customWidth="1"/>
    <col min="9226" max="9226" width="0.875" style="147" customWidth="1"/>
    <col min="9227" max="9227" width="13.75" style="147" customWidth="1"/>
    <col min="9228" max="9228" width="8.125" style="147" customWidth="1"/>
    <col min="9229" max="9229" width="11.25" style="147" customWidth="1"/>
    <col min="9230" max="9230" width="10.375" style="147" customWidth="1"/>
    <col min="9231" max="9231" width="9.75" style="147" customWidth="1"/>
    <col min="9232" max="9232" width="10.625" style="147" customWidth="1"/>
    <col min="9233" max="9233" width="0.625" style="147" customWidth="1"/>
    <col min="9234" max="9234" width="14.125" style="147" customWidth="1"/>
    <col min="9235" max="9472" width="6.875" style="147"/>
    <col min="9473" max="9473" width="4.875" style="147" customWidth="1"/>
    <col min="9474" max="9474" width="7.875" style="147" customWidth="1"/>
    <col min="9475" max="9475" width="21.875" style="147" customWidth="1"/>
    <col min="9476" max="9476" width="12.5" style="147" customWidth="1"/>
    <col min="9477" max="9478" width="8.625" style="147" customWidth="1"/>
    <col min="9479" max="9479" width="10.625" style="147" customWidth="1"/>
    <col min="9480" max="9480" width="9.5" style="147" customWidth="1"/>
    <col min="9481" max="9481" width="11.5" style="147" customWidth="1"/>
    <col min="9482" max="9482" width="0.875" style="147" customWidth="1"/>
    <col min="9483" max="9483" width="13.75" style="147" customWidth="1"/>
    <col min="9484" max="9484" width="8.125" style="147" customWidth="1"/>
    <col min="9485" max="9485" width="11.25" style="147" customWidth="1"/>
    <col min="9486" max="9486" width="10.375" style="147" customWidth="1"/>
    <col min="9487" max="9487" width="9.75" style="147" customWidth="1"/>
    <col min="9488" max="9488" width="10.625" style="147" customWidth="1"/>
    <col min="9489" max="9489" width="0.625" style="147" customWidth="1"/>
    <col min="9490" max="9490" width="14.125" style="147" customWidth="1"/>
    <col min="9491" max="9728" width="6.875" style="147"/>
    <col min="9729" max="9729" width="4.875" style="147" customWidth="1"/>
    <col min="9730" max="9730" width="7.875" style="147" customWidth="1"/>
    <col min="9731" max="9731" width="21.875" style="147" customWidth="1"/>
    <col min="9732" max="9732" width="12.5" style="147" customWidth="1"/>
    <col min="9733" max="9734" width="8.625" style="147" customWidth="1"/>
    <col min="9735" max="9735" width="10.625" style="147" customWidth="1"/>
    <col min="9736" max="9736" width="9.5" style="147" customWidth="1"/>
    <col min="9737" max="9737" width="11.5" style="147" customWidth="1"/>
    <col min="9738" max="9738" width="0.875" style="147" customWidth="1"/>
    <col min="9739" max="9739" width="13.75" style="147" customWidth="1"/>
    <col min="9740" max="9740" width="8.125" style="147" customWidth="1"/>
    <col min="9741" max="9741" width="11.25" style="147" customWidth="1"/>
    <col min="9742" max="9742" width="10.375" style="147" customWidth="1"/>
    <col min="9743" max="9743" width="9.75" style="147" customWidth="1"/>
    <col min="9744" max="9744" width="10.625" style="147" customWidth="1"/>
    <col min="9745" max="9745" width="0.625" style="147" customWidth="1"/>
    <col min="9746" max="9746" width="14.125" style="147" customWidth="1"/>
    <col min="9747" max="9984" width="6.875" style="147"/>
    <col min="9985" max="9985" width="4.875" style="147" customWidth="1"/>
    <col min="9986" max="9986" width="7.875" style="147" customWidth="1"/>
    <col min="9987" max="9987" width="21.875" style="147" customWidth="1"/>
    <col min="9988" max="9988" width="12.5" style="147" customWidth="1"/>
    <col min="9989" max="9990" width="8.625" style="147" customWidth="1"/>
    <col min="9991" max="9991" width="10.625" style="147" customWidth="1"/>
    <col min="9992" max="9992" width="9.5" style="147" customWidth="1"/>
    <col min="9993" max="9993" width="11.5" style="147" customWidth="1"/>
    <col min="9994" max="9994" width="0.875" style="147" customWidth="1"/>
    <col min="9995" max="9995" width="13.75" style="147" customWidth="1"/>
    <col min="9996" max="9996" width="8.125" style="147" customWidth="1"/>
    <col min="9997" max="9997" width="11.25" style="147" customWidth="1"/>
    <col min="9998" max="9998" width="10.375" style="147" customWidth="1"/>
    <col min="9999" max="9999" width="9.75" style="147" customWidth="1"/>
    <col min="10000" max="10000" width="10.625" style="147" customWidth="1"/>
    <col min="10001" max="10001" width="0.625" style="147" customWidth="1"/>
    <col min="10002" max="10002" width="14.125" style="147" customWidth="1"/>
    <col min="10003" max="10240" width="6.875" style="147"/>
    <col min="10241" max="10241" width="4.875" style="147" customWidth="1"/>
    <col min="10242" max="10242" width="7.875" style="147" customWidth="1"/>
    <col min="10243" max="10243" width="21.875" style="147" customWidth="1"/>
    <col min="10244" max="10244" width="12.5" style="147" customWidth="1"/>
    <col min="10245" max="10246" width="8.625" style="147" customWidth="1"/>
    <col min="10247" max="10247" width="10.625" style="147" customWidth="1"/>
    <col min="10248" max="10248" width="9.5" style="147" customWidth="1"/>
    <col min="10249" max="10249" width="11.5" style="147" customWidth="1"/>
    <col min="10250" max="10250" width="0.875" style="147" customWidth="1"/>
    <col min="10251" max="10251" width="13.75" style="147" customWidth="1"/>
    <col min="10252" max="10252" width="8.125" style="147" customWidth="1"/>
    <col min="10253" max="10253" width="11.25" style="147" customWidth="1"/>
    <col min="10254" max="10254" width="10.375" style="147" customWidth="1"/>
    <col min="10255" max="10255" width="9.75" style="147" customWidth="1"/>
    <col min="10256" max="10256" width="10.625" style="147" customWidth="1"/>
    <col min="10257" max="10257" width="0.625" style="147" customWidth="1"/>
    <col min="10258" max="10258" width="14.125" style="147" customWidth="1"/>
    <col min="10259" max="10496" width="6.875" style="147"/>
    <col min="10497" max="10497" width="4.875" style="147" customWidth="1"/>
    <col min="10498" max="10498" width="7.875" style="147" customWidth="1"/>
    <col min="10499" max="10499" width="21.875" style="147" customWidth="1"/>
    <col min="10500" max="10500" width="12.5" style="147" customWidth="1"/>
    <col min="10501" max="10502" width="8.625" style="147" customWidth="1"/>
    <col min="10503" max="10503" width="10.625" style="147" customWidth="1"/>
    <col min="10504" max="10504" width="9.5" style="147" customWidth="1"/>
    <col min="10505" max="10505" width="11.5" style="147" customWidth="1"/>
    <col min="10506" max="10506" width="0.875" style="147" customWidth="1"/>
    <col min="10507" max="10507" width="13.75" style="147" customWidth="1"/>
    <col min="10508" max="10508" width="8.125" style="147" customWidth="1"/>
    <col min="10509" max="10509" width="11.25" style="147" customWidth="1"/>
    <col min="10510" max="10510" width="10.375" style="147" customWidth="1"/>
    <col min="10511" max="10511" width="9.75" style="147" customWidth="1"/>
    <col min="10512" max="10512" width="10.625" style="147" customWidth="1"/>
    <col min="10513" max="10513" width="0.625" style="147" customWidth="1"/>
    <col min="10514" max="10514" width="14.125" style="147" customWidth="1"/>
    <col min="10515" max="10752" width="6.875" style="147"/>
    <col min="10753" max="10753" width="4.875" style="147" customWidth="1"/>
    <col min="10754" max="10754" width="7.875" style="147" customWidth="1"/>
    <col min="10755" max="10755" width="21.875" style="147" customWidth="1"/>
    <col min="10756" max="10756" width="12.5" style="147" customWidth="1"/>
    <col min="10757" max="10758" width="8.625" style="147" customWidth="1"/>
    <col min="10759" max="10759" width="10.625" style="147" customWidth="1"/>
    <col min="10760" max="10760" width="9.5" style="147" customWidth="1"/>
    <col min="10761" max="10761" width="11.5" style="147" customWidth="1"/>
    <col min="10762" max="10762" width="0.875" style="147" customWidth="1"/>
    <col min="10763" max="10763" width="13.75" style="147" customWidth="1"/>
    <col min="10764" max="10764" width="8.125" style="147" customWidth="1"/>
    <col min="10765" max="10765" width="11.25" style="147" customWidth="1"/>
    <col min="10766" max="10766" width="10.375" style="147" customWidth="1"/>
    <col min="10767" max="10767" width="9.75" style="147" customWidth="1"/>
    <col min="10768" max="10768" width="10.625" style="147" customWidth="1"/>
    <col min="10769" max="10769" width="0.625" style="147" customWidth="1"/>
    <col min="10770" max="10770" width="14.125" style="147" customWidth="1"/>
    <col min="10771" max="11008" width="6.875" style="147"/>
    <col min="11009" max="11009" width="4.875" style="147" customWidth="1"/>
    <col min="11010" max="11010" width="7.875" style="147" customWidth="1"/>
    <col min="11011" max="11011" width="21.875" style="147" customWidth="1"/>
    <col min="11012" max="11012" width="12.5" style="147" customWidth="1"/>
    <col min="11013" max="11014" width="8.625" style="147" customWidth="1"/>
    <col min="11015" max="11015" width="10.625" style="147" customWidth="1"/>
    <col min="11016" max="11016" width="9.5" style="147" customWidth="1"/>
    <col min="11017" max="11017" width="11.5" style="147" customWidth="1"/>
    <col min="11018" max="11018" width="0.875" style="147" customWidth="1"/>
    <col min="11019" max="11019" width="13.75" style="147" customWidth="1"/>
    <col min="11020" max="11020" width="8.125" style="147" customWidth="1"/>
    <col min="11021" max="11021" width="11.25" style="147" customWidth="1"/>
    <col min="11022" max="11022" width="10.375" style="147" customWidth="1"/>
    <col min="11023" max="11023" width="9.75" style="147" customWidth="1"/>
    <col min="11024" max="11024" width="10.625" style="147" customWidth="1"/>
    <col min="11025" max="11025" width="0.625" style="147" customWidth="1"/>
    <col min="11026" max="11026" width="14.125" style="147" customWidth="1"/>
    <col min="11027" max="11264" width="6.875" style="147"/>
    <col min="11265" max="11265" width="4.875" style="147" customWidth="1"/>
    <col min="11266" max="11266" width="7.875" style="147" customWidth="1"/>
    <col min="11267" max="11267" width="21.875" style="147" customWidth="1"/>
    <col min="11268" max="11268" width="12.5" style="147" customWidth="1"/>
    <col min="11269" max="11270" width="8.625" style="147" customWidth="1"/>
    <col min="11271" max="11271" width="10.625" style="147" customWidth="1"/>
    <col min="11272" max="11272" width="9.5" style="147" customWidth="1"/>
    <col min="11273" max="11273" width="11.5" style="147" customWidth="1"/>
    <col min="11274" max="11274" width="0.875" style="147" customWidth="1"/>
    <col min="11275" max="11275" width="13.75" style="147" customWidth="1"/>
    <col min="11276" max="11276" width="8.125" style="147" customWidth="1"/>
    <col min="11277" max="11277" width="11.25" style="147" customWidth="1"/>
    <col min="11278" max="11278" width="10.375" style="147" customWidth="1"/>
    <col min="11279" max="11279" width="9.75" style="147" customWidth="1"/>
    <col min="11280" max="11280" width="10.625" style="147" customWidth="1"/>
    <col min="11281" max="11281" width="0.625" style="147" customWidth="1"/>
    <col min="11282" max="11282" width="14.125" style="147" customWidth="1"/>
    <col min="11283" max="11520" width="6.875" style="147"/>
    <col min="11521" max="11521" width="4.875" style="147" customWidth="1"/>
    <col min="11522" max="11522" width="7.875" style="147" customWidth="1"/>
    <col min="11523" max="11523" width="21.875" style="147" customWidth="1"/>
    <col min="11524" max="11524" width="12.5" style="147" customWidth="1"/>
    <col min="11525" max="11526" width="8.625" style="147" customWidth="1"/>
    <col min="11527" max="11527" width="10.625" style="147" customWidth="1"/>
    <col min="11528" max="11528" width="9.5" style="147" customWidth="1"/>
    <col min="11529" max="11529" width="11.5" style="147" customWidth="1"/>
    <col min="11530" max="11530" width="0.875" style="147" customWidth="1"/>
    <col min="11531" max="11531" width="13.75" style="147" customWidth="1"/>
    <col min="11532" max="11532" width="8.125" style="147" customWidth="1"/>
    <col min="11533" max="11533" width="11.25" style="147" customWidth="1"/>
    <col min="11534" max="11534" width="10.375" style="147" customWidth="1"/>
    <col min="11535" max="11535" width="9.75" style="147" customWidth="1"/>
    <col min="11536" max="11536" width="10.625" style="147" customWidth="1"/>
    <col min="11537" max="11537" width="0.625" style="147" customWidth="1"/>
    <col min="11538" max="11538" width="14.125" style="147" customWidth="1"/>
    <col min="11539" max="11776" width="6.875" style="147"/>
    <col min="11777" max="11777" width="4.875" style="147" customWidth="1"/>
    <col min="11778" max="11778" width="7.875" style="147" customWidth="1"/>
    <col min="11779" max="11779" width="21.875" style="147" customWidth="1"/>
    <col min="11780" max="11780" width="12.5" style="147" customWidth="1"/>
    <col min="11781" max="11782" width="8.625" style="147" customWidth="1"/>
    <col min="11783" max="11783" width="10.625" style="147" customWidth="1"/>
    <col min="11784" max="11784" width="9.5" style="147" customWidth="1"/>
    <col min="11785" max="11785" width="11.5" style="147" customWidth="1"/>
    <col min="11786" max="11786" width="0.875" style="147" customWidth="1"/>
    <col min="11787" max="11787" width="13.75" style="147" customWidth="1"/>
    <col min="11788" max="11788" width="8.125" style="147" customWidth="1"/>
    <col min="11789" max="11789" width="11.25" style="147" customWidth="1"/>
    <col min="11790" max="11790" width="10.375" style="147" customWidth="1"/>
    <col min="11791" max="11791" width="9.75" style="147" customWidth="1"/>
    <col min="11792" max="11792" width="10.625" style="147" customWidth="1"/>
    <col min="11793" max="11793" width="0.625" style="147" customWidth="1"/>
    <col min="11794" max="11794" width="14.125" style="147" customWidth="1"/>
    <col min="11795" max="12032" width="6.875" style="147"/>
    <col min="12033" max="12033" width="4.875" style="147" customWidth="1"/>
    <col min="12034" max="12034" width="7.875" style="147" customWidth="1"/>
    <col min="12035" max="12035" width="21.875" style="147" customWidth="1"/>
    <col min="12036" max="12036" width="12.5" style="147" customWidth="1"/>
    <col min="12037" max="12038" width="8.625" style="147" customWidth="1"/>
    <col min="12039" max="12039" width="10.625" style="147" customWidth="1"/>
    <col min="12040" max="12040" width="9.5" style="147" customWidth="1"/>
    <col min="12041" max="12041" width="11.5" style="147" customWidth="1"/>
    <col min="12042" max="12042" width="0.875" style="147" customWidth="1"/>
    <col min="12043" max="12043" width="13.75" style="147" customWidth="1"/>
    <col min="12044" max="12044" width="8.125" style="147" customWidth="1"/>
    <col min="12045" max="12045" width="11.25" style="147" customWidth="1"/>
    <col min="12046" max="12046" width="10.375" style="147" customWidth="1"/>
    <col min="12047" max="12047" width="9.75" style="147" customWidth="1"/>
    <col min="12048" max="12048" width="10.625" style="147" customWidth="1"/>
    <col min="12049" max="12049" width="0.625" style="147" customWidth="1"/>
    <col min="12050" max="12050" width="14.125" style="147" customWidth="1"/>
    <col min="12051" max="12288" width="6.875" style="147"/>
    <col min="12289" max="12289" width="4.875" style="147" customWidth="1"/>
    <col min="12290" max="12290" width="7.875" style="147" customWidth="1"/>
    <col min="12291" max="12291" width="21.875" style="147" customWidth="1"/>
    <col min="12292" max="12292" width="12.5" style="147" customWidth="1"/>
    <col min="12293" max="12294" width="8.625" style="147" customWidth="1"/>
    <col min="12295" max="12295" width="10.625" style="147" customWidth="1"/>
    <col min="12296" max="12296" width="9.5" style="147" customWidth="1"/>
    <col min="12297" max="12297" width="11.5" style="147" customWidth="1"/>
    <col min="12298" max="12298" width="0.875" style="147" customWidth="1"/>
    <col min="12299" max="12299" width="13.75" style="147" customWidth="1"/>
    <col min="12300" max="12300" width="8.125" style="147" customWidth="1"/>
    <col min="12301" max="12301" width="11.25" style="147" customWidth="1"/>
    <col min="12302" max="12302" width="10.375" style="147" customWidth="1"/>
    <col min="12303" max="12303" width="9.75" style="147" customWidth="1"/>
    <col min="12304" max="12304" width="10.625" style="147" customWidth="1"/>
    <col min="12305" max="12305" width="0.625" style="147" customWidth="1"/>
    <col min="12306" max="12306" width="14.125" style="147" customWidth="1"/>
    <col min="12307" max="12544" width="6.875" style="147"/>
    <col min="12545" max="12545" width="4.875" style="147" customWidth="1"/>
    <col min="12546" max="12546" width="7.875" style="147" customWidth="1"/>
    <col min="12547" max="12547" width="21.875" style="147" customWidth="1"/>
    <col min="12548" max="12548" width="12.5" style="147" customWidth="1"/>
    <col min="12549" max="12550" width="8.625" style="147" customWidth="1"/>
    <col min="12551" max="12551" width="10.625" style="147" customWidth="1"/>
    <col min="12552" max="12552" width="9.5" style="147" customWidth="1"/>
    <col min="12553" max="12553" width="11.5" style="147" customWidth="1"/>
    <col min="12554" max="12554" width="0.875" style="147" customWidth="1"/>
    <col min="12555" max="12555" width="13.75" style="147" customWidth="1"/>
    <col min="12556" max="12556" width="8.125" style="147" customWidth="1"/>
    <col min="12557" max="12557" width="11.25" style="147" customWidth="1"/>
    <col min="12558" max="12558" width="10.375" style="147" customWidth="1"/>
    <col min="12559" max="12559" width="9.75" style="147" customWidth="1"/>
    <col min="12560" max="12560" width="10.625" style="147" customWidth="1"/>
    <col min="12561" max="12561" width="0.625" style="147" customWidth="1"/>
    <col min="12562" max="12562" width="14.125" style="147" customWidth="1"/>
    <col min="12563" max="12800" width="6.875" style="147"/>
    <col min="12801" max="12801" width="4.875" style="147" customWidth="1"/>
    <col min="12802" max="12802" width="7.875" style="147" customWidth="1"/>
    <col min="12803" max="12803" width="21.875" style="147" customWidth="1"/>
    <col min="12804" max="12804" width="12.5" style="147" customWidth="1"/>
    <col min="12805" max="12806" width="8.625" style="147" customWidth="1"/>
    <col min="12807" max="12807" width="10.625" style="147" customWidth="1"/>
    <col min="12808" max="12808" width="9.5" style="147" customWidth="1"/>
    <col min="12809" max="12809" width="11.5" style="147" customWidth="1"/>
    <col min="12810" max="12810" width="0.875" style="147" customWidth="1"/>
    <col min="12811" max="12811" width="13.75" style="147" customWidth="1"/>
    <col min="12812" max="12812" width="8.125" style="147" customWidth="1"/>
    <col min="12813" max="12813" width="11.25" style="147" customWidth="1"/>
    <col min="12814" max="12814" width="10.375" style="147" customWidth="1"/>
    <col min="12815" max="12815" width="9.75" style="147" customWidth="1"/>
    <col min="12816" max="12816" width="10.625" style="147" customWidth="1"/>
    <col min="12817" max="12817" width="0.625" style="147" customWidth="1"/>
    <col min="12818" max="12818" width="14.125" style="147" customWidth="1"/>
    <col min="12819" max="13056" width="6.875" style="147"/>
    <col min="13057" max="13057" width="4.875" style="147" customWidth="1"/>
    <col min="13058" max="13058" width="7.875" style="147" customWidth="1"/>
    <col min="13059" max="13059" width="21.875" style="147" customWidth="1"/>
    <col min="13060" max="13060" width="12.5" style="147" customWidth="1"/>
    <col min="13061" max="13062" width="8.625" style="147" customWidth="1"/>
    <col min="13063" max="13063" width="10.625" style="147" customWidth="1"/>
    <col min="13064" max="13064" width="9.5" style="147" customWidth="1"/>
    <col min="13065" max="13065" width="11.5" style="147" customWidth="1"/>
    <col min="13066" max="13066" width="0.875" style="147" customWidth="1"/>
    <col min="13067" max="13067" width="13.75" style="147" customWidth="1"/>
    <col min="13068" max="13068" width="8.125" style="147" customWidth="1"/>
    <col min="13069" max="13069" width="11.25" style="147" customWidth="1"/>
    <col min="13070" max="13070" width="10.375" style="147" customWidth="1"/>
    <col min="13071" max="13071" width="9.75" style="147" customWidth="1"/>
    <col min="13072" max="13072" width="10.625" style="147" customWidth="1"/>
    <col min="13073" max="13073" width="0.625" style="147" customWidth="1"/>
    <col min="13074" max="13074" width="14.125" style="147" customWidth="1"/>
    <col min="13075" max="13312" width="6.875" style="147"/>
    <col min="13313" max="13313" width="4.875" style="147" customWidth="1"/>
    <col min="13314" max="13314" width="7.875" style="147" customWidth="1"/>
    <col min="13315" max="13315" width="21.875" style="147" customWidth="1"/>
    <col min="13316" max="13316" width="12.5" style="147" customWidth="1"/>
    <col min="13317" max="13318" width="8.625" style="147" customWidth="1"/>
    <col min="13319" max="13319" width="10.625" style="147" customWidth="1"/>
    <col min="13320" max="13320" width="9.5" style="147" customWidth="1"/>
    <col min="13321" max="13321" width="11.5" style="147" customWidth="1"/>
    <col min="13322" max="13322" width="0.875" style="147" customWidth="1"/>
    <col min="13323" max="13323" width="13.75" style="147" customWidth="1"/>
    <col min="13324" max="13324" width="8.125" style="147" customWidth="1"/>
    <col min="13325" max="13325" width="11.25" style="147" customWidth="1"/>
    <col min="13326" max="13326" width="10.375" style="147" customWidth="1"/>
    <col min="13327" max="13327" width="9.75" style="147" customWidth="1"/>
    <col min="13328" max="13328" width="10.625" style="147" customWidth="1"/>
    <col min="13329" max="13329" width="0.625" style="147" customWidth="1"/>
    <col min="13330" max="13330" width="14.125" style="147" customWidth="1"/>
    <col min="13331" max="13568" width="6.875" style="147"/>
    <col min="13569" max="13569" width="4.875" style="147" customWidth="1"/>
    <col min="13570" max="13570" width="7.875" style="147" customWidth="1"/>
    <col min="13571" max="13571" width="21.875" style="147" customWidth="1"/>
    <col min="13572" max="13572" width="12.5" style="147" customWidth="1"/>
    <col min="13573" max="13574" width="8.625" style="147" customWidth="1"/>
    <col min="13575" max="13575" width="10.625" style="147" customWidth="1"/>
    <col min="13576" max="13576" width="9.5" style="147" customWidth="1"/>
    <col min="13577" max="13577" width="11.5" style="147" customWidth="1"/>
    <col min="13578" max="13578" width="0.875" style="147" customWidth="1"/>
    <col min="13579" max="13579" width="13.75" style="147" customWidth="1"/>
    <col min="13580" max="13580" width="8.125" style="147" customWidth="1"/>
    <col min="13581" max="13581" width="11.25" style="147" customWidth="1"/>
    <col min="13582" max="13582" width="10.375" style="147" customWidth="1"/>
    <col min="13583" max="13583" width="9.75" style="147" customWidth="1"/>
    <col min="13584" max="13584" width="10.625" style="147" customWidth="1"/>
    <col min="13585" max="13585" width="0.625" style="147" customWidth="1"/>
    <col min="13586" max="13586" width="14.125" style="147" customWidth="1"/>
    <col min="13587" max="13824" width="6.875" style="147"/>
    <col min="13825" max="13825" width="4.875" style="147" customWidth="1"/>
    <col min="13826" max="13826" width="7.875" style="147" customWidth="1"/>
    <col min="13827" max="13827" width="21.875" style="147" customWidth="1"/>
    <col min="13828" max="13828" width="12.5" style="147" customWidth="1"/>
    <col min="13829" max="13830" width="8.625" style="147" customWidth="1"/>
    <col min="13831" max="13831" width="10.625" style="147" customWidth="1"/>
    <col min="13832" max="13832" width="9.5" style="147" customWidth="1"/>
    <col min="13833" max="13833" width="11.5" style="147" customWidth="1"/>
    <col min="13834" max="13834" width="0.875" style="147" customWidth="1"/>
    <col min="13835" max="13835" width="13.75" style="147" customWidth="1"/>
    <col min="13836" max="13836" width="8.125" style="147" customWidth="1"/>
    <col min="13837" max="13837" width="11.25" style="147" customWidth="1"/>
    <col min="13838" max="13838" width="10.375" style="147" customWidth="1"/>
    <col min="13839" max="13839" width="9.75" style="147" customWidth="1"/>
    <col min="13840" max="13840" width="10.625" style="147" customWidth="1"/>
    <col min="13841" max="13841" width="0.625" style="147" customWidth="1"/>
    <col min="13842" max="13842" width="14.125" style="147" customWidth="1"/>
    <col min="13843" max="14080" width="6.875" style="147"/>
    <col min="14081" max="14081" width="4.875" style="147" customWidth="1"/>
    <col min="14082" max="14082" width="7.875" style="147" customWidth="1"/>
    <col min="14083" max="14083" width="21.875" style="147" customWidth="1"/>
    <col min="14084" max="14084" width="12.5" style="147" customWidth="1"/>
    <col min="14085" max="14086" width="8.625" style="147" customWidth="1"/>
    <col min="14087" max="14087" width="10.625" style="147" customWidth="1"/>
    <col min="14088" max="14088" width="9.5" style="147" customWidth="1"/>
    <col min="14089" max="14089" width="11.5" style="147" customWidth="1"/>
    <col min="14090" max="14090" width="0.875" style="147" customWidth="1"/>
    <col min="14091" max="14091" width="13.75" style="147" customWidth="1"/>
    <col min="14092" max="14092" width="8.125" style="147" customWidth="1"/>
    <col min="14093" max="14093" width="11.25" style="147" customWidth="1"/>
    <col min="14094" max="14094" width="10.375" style="147" customWidth="1"/>
    <col min="14095" max="14095" width="9.75" style="147" customWidth="1"/>
    <col min="14096" max="14096" width="10.625" style="147" customWidth="1"/>
    <col min="14097" max="14097" width="0.625" style="147" customWidth="1"/>
    <col min="14098" max="14098" width="14.125" style="147" customWidth="1"/>
    <col min="14099" max="14336" width="6.875" style="147"/>
    <col min="14337" max="14337" width="4.875" style="147" customWidth="1"/>
    <col min="14338" max="14338" width="7.875" style="147" customWidth="1"/>
    <col min="14339" max="14339" width="21.875" style="147" customWidth="1"/>
    <col min="14340" max="14340" width="12.5" style="147" customWidth="1"/>
    <col min="14341" max="14342" width="8.625" style="147" customWidth="1"/>
    <col min="14343" max="14343" width="10.625" style="147" customWidth="1"/>
    <col min="14344" max="14344" width="9.5" style="147" customWidth="1"/>
    <col min="14345" max="14345" width="11.5" style="147" customWidth="1"/>
    <col min="14346" max="14346" width="0.875" style="147" customWidth="1"/>
    <col min="14347" max="14347" width="13.75" style="147" customWidth="1"/>
    <col min="14348" max="14348" width="8.125" style="147" customWidth="1"/>
    <col min="14349" max="14349" width="11.25" style="147" customWidth="1"/>
    <col min="14350" max="14350" width="10.375" style="147" customWidth="1"/>
    <col min="14351" max="14351" width="9.75" style="147" customWidth="1"/>
    <col min="14352" max="14352" width="10.625" style="147" customWidth="1"/>
    <col min="14353" max="14353" width="0.625" style="147" customWidth="1"/>
    <col min="14354" max="14354" width="14.125" style="147" customWidth="1"/>
    <col min="14355" max="14592" width="6.875" style="147"/>
    <col min="14593" max="14593" width="4.875" style="147" customWidth="1"/>
    <col min="14594" max="14594" width="7.875" style="147" customWidth="1"/>
    <col min="14595" max="14595" width="21.875" style="147" customWidth="1"/>
    <col min="14596" max="14596" width="12.5" style="147" customWidth="1"/>
    <col min="14597" max="14598" width="8.625" style="147" customWidth="1"/>
    <col min="14599" max="14599" width="10.625" style="147" customWidth="1"/>
    <col min="14600" max="14600" width="9.5" style="147" customWidth="1"/>
    <col min="14601" max="14601" width="11.5" style="147" customWidth="1"/>
    <col min="14602" max="14602" width="0.875" style="147" customWidth="1"/>
    <col min="14603" max="14603" width="13.75" style="147" customWidth="1"/>
    <col min="14604" max="14604" width="8.125" style="147" customWidth="1"/>
    <col min="14605" max="14605" width="11.25" style="147" customWidth="1"/>
    <col min="14606" max="14606" width="10.375" style="147" customWidth="1"/>
    <col min="14607" max="14607" width="9.75" style="147" customWidth="1"/>
    <col min="14608" max="14608" width="10.625" style="147" customWidth="1"/>
    <col min="14609" max="14609" width="0.625" style="147" customWidth="1"/>
    <col min="14610" max="14610" width="14.125" style="147" customWidth="1"/>
    <col min="14611" max="14848" width="6.875" style="147"/>
    <col min="14849" max="14849" width="4.875" style="147" customWidth="1"/>
    <col min="14850" max="14850" width="7.875" style="147" customWidth="1"/>
    <col min="14851" max="14851" width="21.875" style="147" customWidth="1"/>
    <col min="14852" max="14852" width="12.5" style="147" customWidth="1"/>
    <col min="14853" max="14854" width="8.625" style="147" customWidth="1"/>
    <col min="14855" max="14855" width="10.625" style="147" customWidth="1"/>
    <col min="14856" max="14856" width="9.5" style="147" customWidth="1"/>
    <col min="14857" max="14857" width="11.5" style="147" customWidth="1"/>
    <col min="14858" max="14858" width="0.875" style="147" customWidth="1"/>
    <col min="14859" max="14859" width="13.75" style="147" customWidth="1"/>
    <col min="14860" max="14860" width="8.125" style="147" customWidth="1"/>
    <col min="14861" max="14861" width="11.25" style="147" customWidth="1"/>
    <col min="14862" max="14862" width="10.375" style="147" customWidth="1"/>
    <col min="14863" max="14863" width="9.75" style="147" customWidth="1"/>
    <col min="14864" max="14864" width="10.625" style="147" customWidth="1"/>
    <col min="14865" max="14865" width="0.625" style="147" customWidth="1"/>
    <col min="14866" max="14866" width="14.125" style="147" customWidth="1"/>
    <col min="14867" max="15104" width="6.875" style="147"/>
    <col min="15105" max="15105" width="4.875" style="147" customWidth="1"/>
    <col min="15106" max="15106" width="7.875" style="147" customWidth="1"/>
    <col min="15107" max="15107" width="21.875" style="147" customWidth="1"/>
    <col min="15108" max="15108" width="12.5" style="147" customWidth="1"/>
    <col min="15109" max="15110" width="8.625" style="147" customWidth="1"/>
    <col min="15111" max="15111" width="10.625" style="147" customWidth="1"/>
    <col min="15112" max="15112" width="9.5" style="147" customWidth="1"/>
    <col min="15113" max="15113" width="11.5" style="147" customWidth="1"/>
    <col min="15114" max="15114" width="0.875" style="147" customWidth="1"/>
    <col min="15115" max="15115" width="13.75" style="147" customWidth="1"/>
    <col min="15116" max="15116" width="8.125" style="147" customWidth="1"/>
    <col min="15117" max="15117" width="11.25" style="147" customWidth="1"/>
    <col min="15118" max="15118" width="10.375" style="147" customWidth="1"/>
    <col min="15119" max="15119" width="9.75" style="147" customWidth="1"/>
    <col min="15120" max="15120" width="10.625" style="147" customWidth="1"/>
    <col min="15121" max="15121" width="0.625" style="147" customWidth="1"/>
    <col min="15122" max="15122" width="14.125" style="147" customWidth="1"/>
    <col min="15123" max="15360" width="6.875" style="147"/>
    <col min="15361" max="15361" width="4.875" style="147" customWidth="1"/>
    <col min="15362" max="15362" width="7.875" style="147" customWidth="1"/>
    <col min="15363" max="15363" width="21.875" style="147" customWidth="1"/>
    <col min="15364" max="15364" width="12.5" style="147" customWidth="1"/>
    <col min="15365" max="15366" width="8.625" style="147" customWidth="1"/>
    <col min="15367" max="15367" width="10.625" style="147" customWidth="1"/>
    <col min="15368" max="15368" width="9.5" style="147" customWidth="1"/>
    <col min="15369" max="15369" width="11.5" style="147" customWidth="1"/>
    <col min="15370" max="15370" width="0.875" style="147" customWidth="1"/>
    <col min="15371" max="15371" width="13.75" style="147" customWidth="1"/>
    <col min="15372" max="15372" width="8.125" style="147" customWidth="1"/>
    <col min="15373" max="15373" width="11.25" style="147" customWidth="1"/>
    <col min="15374" max="15374" width="10.375" style="147" customWidth="1"/>
    <col min="15375" max="15375" width="9.75" style="147" customWidth="1"/>
    <col min="15376" max="15376" width="10.625" style="147" customWidth="1"/>
    <col min="15377" max="15377" width="0.625" style="147" customWidth="1"/>
    <col min="15378" max="15378" width="14.125" style="147" customWidth="1"/>
    <col min="15379" max="15616" width="6.875" style="147"/>
    <col min="15617" max="15617" width="4.875" style="147" customWidth="1"/>
    <col min="15618" max="15618" width="7.875" style="147" customWidth="1"/>
    <col min="15619" max="15619" width="21.875" style="147" customWidth="1"/>
    <col min="15620" max="15620" width="12.5" style="147" customWidth="1"/>
    <col min="15621" max="15622" width="8.625" style="147" customWidth="1"/>
    <col min="15623" max="15623" width="10.625" style="147" customWidth="1"/>
    <col min="15624" max="15624" width="9.5" style="147" customWidth="1"/>
    <col min="15625" max="15625" width="11.5" style="147" customWidth="1"/>
    <col min="15626" max="15626" width="0.875" style="147" customWidth="1"/>
    <col min="15627" max="15627" width="13.75" style="147" customWidth="1"/>
    <col min="15628" max="15628" width="8.125" style="147" customWidth="1"/>
    <col min="15629" max="15629" width="11.25" style="147" customWidth="1"/>
    <col min="15630" max="15630" width="10.375" style="147" customWidth="1"/>
    <col min="15631" max="15631" width="9.75" style="147" customWidth="1"/>
    <col min="15632" max="15632" width="10.625" style="147" customWidth="1"/>
    <col min="15633" max="15633" width="0.625" style="147" customWidth="1"/>
    <col min="15634" max="15634" width="14.125" style="147" customWidth="1"/>
    <col min="15635" max="15872" width="6.875" style="147"/>
    <col min="15873" max="15873" width="4.875" style="147" customWidth="1"/>
    <col min="15874" max="15874" width="7.875" style="147" customWidth="1"/>
    <col min="15875" max="15875" width="21.875" style="147" customWidth="1"/>
    <col min="15876" max="15876" width="12.5" style="147" customWidth="1"/>
    <col min="15877" max="15878" width="8.625" style="147" customWidth="1"/>
    <col min="15879" max="15879" width="10.625" style="147" customWidth="1"/>
    <col min="15880" max="15880" width="9.5" style="147" customWidth="1"/>
    <col min="15881" max="15881" width="11.5" style="147" customWidth="1"/>
    <col min="15882" max="15882" width="0.875" style="147" customWidth="1"/>
    <col min="15883" max="15883" width="13.75" style="147" customWidth="1"/>
    <col min="15884" max="15884" width="8.125" style="147" customWidth="1"/>
    <col min="15885" max="15885" width="11.25" style="147" customWidth="1"/>
    <col min="15886" max="15886" width="10.375" style="147" customWidth="1"/>
    <col min="15887" max="15887" width="9.75" style="147" customWidth="1"/>
    <col min="15888" max="15888" width="10.625" style="147" customWidth="1"/>
    <col min="15889" max="15889" width="0.625" style="147" customWidth="1"/>
    <col min="15890" max="15890" width="14.125" style="147" customWidth="1"/>
    <col min="15891" max="16128" width="6.875" style="147"/>
    <col min="16129" max="16129" width="4.875" style="147" customWidth="1"/>
    <col min="16130" max="16130" width="7.875" style="147" customWidth="1"/>
    <col min="16131" max="16131" width="21.875" style="147" customWidth="1"/>
    <col min="16132" max="16132" width="12.5" style="147" customWidth="1"/>
    <col min="16133" max="16134" width="8.625" style="147" customWidth="1"/>
    <col min="16135" max="16135" width="10.625" style="147" customWidth="1"/>
    <col min="16136" max="16136" width="9.5" style="147" customWidth="1"/>
    <col min="16137" max="16137" width="11.5" style="147" customWidth="1"/>
    <col min="16138" max="16138" width="0.875" style="147" customWidth="1"/>
    <col min="16139" max="16139" width="13.75" style="147" customWidth="1"/>
    <col min="16140" max="16140" width="8.125" style="147" customWidth="1"/>
    <col min="16141" max="16141" width="11.25" style="147" customWidth="1"/>
    <col min="16142" max="16142" width="10.375" style="147" customWidth="1"/>
    <col min="16143" max="16143" width="9.75" style="147" customWidth="1"/>
    <col min="16144" max="16144" width="10.625" style="147" customWidth="1"/>
    <col min="16145" max="16145" width="0.625" style="147" customWidth="1"/>
    <col min="16146" max="16146" width="14.125" style="147" customWidth="1"/>
    <col min="16147" max="16384" width="6.875" style="147"/>
  </cols>
  <sheetData>
    <row r="1" spans="1:64" s="195" customFormat="1" ht="18.75" customHeight="1">
      <c r="A1" s="552" t="s">
        <v>274</v>
      </c>
      <c r="B1" s="553"/>
      <c r="C1" s="553"/>
      <c r="D1" s="553"/>
      <c r="E1" s="553"/>
      <c r="F1" s="553"/>
      <c r="G1" s="553"/>
      <c r="H1" s="553"/>
      <c r="I1" s="554"/>
      <c r="J1" s="194"/>
      <c r="K1" s="555" t="s">
        <v>276</v>
      </c>
      <c r="L1" s="555"/>
      <c r="M1" s="555"/>
      <c r="N1" s="555"/>
      <c r="O1" s="555"/>
      <c r="P1" s="555"/>
      <c r="Q1" s="194"/>
      <c r="R1" s="556" t="s">
        <v>215</v>
      </c>
    </row>
    <row r="2" spans="1:64" s="203" customFormat="1" ht="30">
      <c r="A2" s="196" t="s">
        <v>246</v>
      </c>
      <c r="B2" s="197" t="s">
        <v>247</v>
      </c>
      <c r="C2" s="198" t="s">
        <v>216</v>
      </c>
      <c r="D2" s="198" t="s">
        <v>191</v>
      </c>
      <c r="E2" s="198" t="s">
        <v>193</v>
      </c>
      <c r="F2" s="199" t="s">
        <v>176</v>
      </c>
      <c r="G2" s="198" t="s">
        <v>262</v>
      </c>
      <c r="H2" s="198" t="s">
        <v>217</v>
      </c>
      <c r="I2" s="198" t="s">
        <v>203</v>
      </c>
      <c r="J2" s="200"/>
      <c r="K2" s="198" t="s">
        <v>191</v>
      </c>
      <c r="L2" s="198" t="s">
        <v>193</v>
      </c>
      <c r="M2" s="199" t="s">
        <v>176</v>
      </c>
      <c r="N2" s="198" t="s">
        <v>284</v>
      </c>
      <c r="O2" s="198" t="s">
        <v>217</v>
      </c>
      <c r="P2" s="198" t="s">
        <v>203</v>
      </c>
      <c r="Q2" s="200"/>
      <c r="R2" s="557"/>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2"/>
      <c r="AV2" s="202"/>
      <c r="AW2" s="202"/>
      <c r="AX2" s="202"/>
      <c r="AY2" s="202"/>
      <c r="AZ2" s="202"/>
      <c r="BA2" s="202"/>
      <c r="BB2" s="202"/>
      <c r="BC2" s="202"/>
      <c r="BD2" s="202"/>
      <c r="BE2" s="202"/>
      <c r="BF2" s="202"/>
      <c r="BG2" s="202"/>
      <c r="BH2" s="202"/>
      <c r="BI2" s="202"/>
      <c r="BJ2" s="202"/>
      <c r="BK2" s="202"/>
      <c r="BL2" s="202"/>
    </row>
    <row r="3" spans="1:64" s="203" customFormat="1" ht="14">
      <c r="A3" s="204">
        <v>1</v>
      </c>
      <c r="B3" s="227"/>
      <c r="C3" s="263"/>
      <c r="D3" s="227"/>
      <c r="E3" s="264"/>
      <c r="F3" s="265"/>
      <c r="G3" s="205">
        <f t="shared" ref="G3:G4" si="0">F3*28.16%</f>
        <v>0</v>
      </c>
      <c r="H3" s="205">
        <f t="shared" ref="H3:H4" si="1">F3*1.45%</f>
        <v>0</v>
      </c>
      <c r="I3" s="206">
        <f t="shared" ref="I3:I4" si="2">F3+G3+H3</f>
        <v>0</v>
      </c>
      <c r="J3" s="205"/>
      <c r="K3" s="205"/>
      <c r="L3" s="205"/>
      <c r="M3" s="266"/>
      <c r="N3" s="205">
        <f>M3*28.41%</f>
        <v>0</v>
      </c>
      <c r="O3" s="205">
        <f t="shared" ref="O3:O4" si="3">M3*1.45%</f>
        <v>0</v>
      </c>
      <c r="P3" s="206">
        <f t="shared" ref="P3:P4" si="4">M3+N3+O3</f>
        <v>0</v>
      </c>
      <c r="Q3" s="205"/>
      <c r="R3" s="256">
        <f t="shared" ref="R3:R4" si="5">P3-I3</f>
        <v>0</v>
      </c>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2"/>
      <c r="AV3" s="202"/>
      <c r="AW3" s="202"/>
      <c r="AX3" s="202"/>
      <c r="AY3" s="202"/>
      <c r="AZ3" s="202"/>
      <c r="BA3" s="202"/>
      <c r="BB3" s="202"/>
      <c r="BC3" s="202"/>
      <c r="BD3" s="202"/>
      <c r="BE3" s="202"/>
      <c r="BF3" s="202"/>
      <c r="BG3" s="202"/>
      <c r="BH3" s="202"/>
      <c r="BI3" s="202"/>
      <c r="BJ3" s="202"/>
      <c r="BK3" s="202"/>
      <c r="BL3" s="202"/>
    </row>
    <row r="4" spans="1:64" s="203" customFormat="1" ht="14">
      <c r="A4" s="226">
        <v>2</v>
      </c>
      <c r="B4" s="227"/>
      <c r="C4" s="263"/>
      <c r="D4" s="227"/>
      <c r="E4" s="267"/>
      <c r="F4" s="265"/>
      <c r="G4" s="205">
        <f t="shared" si="0"/>
        <v>0</v>
      </c>
      <c r="H4" s="205">
        <f t="shared" si="1"/>
        <v>0</v>
      </c>
      <c r="I4" s="206">
        <f t="shared" si="2"/>
        <v>0</v>
      </c>
      <c r="J4" s="205"/>
      <c r="K4" s="205"/>
      <c r="L4" s="205"/>
      <c r="M4" s="266"/>
      <c r="N4" s="205">
        <f>M4*28.41%</f>
        <v>0</v>
      </c>
      <c r="O4" s="205">
        <f t="shared" si="3"/>
        <v>0</v>
      </c>
      <c r="P4" s="206">
        <f t="shared" si="4"/>
        <v>0</v>
      </c>
      <c r="Q4" s="205"/>
      <c r="R4" s="256">
        <f t="shared" si="5"/>
        <v>0</v>
      </c>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2"/>
      <c r="AV4" s="202"/>
      <c r="AW4" s="202"/>
      <c r="AX4" s="202"/>
      <c r="AY4" s="202"/>
      <c r="AZ4" s="202"/>
      <c r="BA4" s="202"/>
      <c r="BB4" s="202"/>
      <c r="BC4" s="202"/>
      <c r="BD4" s="202"/>
      <c r="BE4" s="202"/>
      <c r="BF4" s="202"/>
      <c r="BG4" s="202"/>
      <c r="BH4" s="202"/>
      <c r="BI4" s="202"/>
      <c r="BJ4" s="202"/>
      <c r="BK4" s="202"/>
      <c r="BL4" s="202"/>
    </row>
    <row r="5" spans="1:64" s="214" customFormat="1" ht="16" thickBot="1">
      <c r="A5" s="207"/>
      <c r="B5" s="208"/>
      <c r="C5" s="209"/>
      <c r="D5" s="210"/>
      <c r="E5" s="210"/>
      <c r="F5" s="210"/>
      <c r="G5" s="211"/>
      <c r="H5" s="211"/>
      <c r="I5" s="211">
        <f>SUM(I3:I4)</f>
        <v>0</v>
      </c>
      <c r="J5" s="211"/>
      <c r="K5" s="212"/>
      <c r="L5" s="212"/>
      <c r="M5" s="211"/>
      <c r="N5" s="211"/>
      <c r="O5" s="211"/>
      <c r="P5" s="211">
        <f>SUM(P3:P4)</f>
        <v>0</v>
      </c>
      <c r="Q5" s="211"/>
      <c r="R5" s="213">
        <f>SUM(R3:R4)</f>
        <v>0</v>
      </c>
    </row>
    <row r="6" spans="1:64" s="214" customFormat="1">
      <c r="B6" s="215"/>
      <c r="C6" s="216"/>
      <c r="D6" s="215"/>
      <c r="E6" s="215"/>
      <c r="F6" s="215"/>
      <c r="G6" s="217"/>
      <c r="H6" s="217"/>
      <c r="I6" s="218"/>
      <c r="J6" s="217"/>
      <c r="K6" s="219"/>
      <c r="L6" s="219"/>
      <c r="M6" s="217"/>
      <c r="N6" s="217"/>
      <c r="O6" s="217"/>
      <c r="P6" s="217"/>
      <c r="Q6" s="217"/>
      <c r="R6" s="217"/>
    </row>
    <row r="7" spans="1:64" s="214" customFormat="1">
      <c r="B7" s="215"/>
      <c r="C7" s="216"/>
      <c r="D7" s="215"/>
      <c r="E7" s="215"/>
      <c r="F7" s="215"/>
      <c r="G7" s="217"/>
      <c r="H7" s="217"/>
      <c r="I7" s="218"/>
      <c r="J7" s="217"/>
      <c r="K7" s="219"/>
      <c r="L7" s="219"/>
      <c r="M7" s="217"/>
      <c r="N7" s="218"/>
      <c r="O7" s="217"/>
      <c r="P7" s="217"/>
      <c r="Q7" s="217"/>
      <c r="R7" s="217"/>
    </row>
    <row r="8" spans="1:64" s="214" customFormat="1">
      <c r="B8" s="215"/>
      <c r="C8" s="216"/>
      <c r="D8" s="215"/>
      <c r="E8" s="215"/>
      <c r="F8" s="215"/>
      <c r="G8" s="217"/>
      <c r="H8" s="217"/>
      <c r="I8" s="218"/>
      <c r="J8" s="217"/>
      <c r="K8" s="219"/>
      <c r="L8" s="219"/>
      <c r="M8" s="217"/>
      <c r="N8" s="218"/>
      <c r="O8" s="217"/>
      <c r="P8" s="217"/>
      <c r="Q8" s="217"/>
      <c r="R8" s="217"/>
    </row>
    <row r="9" spans="1:64" s="214" customFormat="1">
      <c r="B9" s="215"/>
      <c r="C9" s="216"/>
      <c r="D9" s="215"/>
      <c r="E9" s="215"/>
      <c r="F9" s="215"/>
      <c r="G9" s="217"/>
      <c r="H9" s="217"/>
      <c r="I9" s="218"/>
      <c r="J9" s="217"/>
      <c r="K9" s="219"/>
      <c r="L9" s="219"/>
      <c r="M9" s="217"/>
      <c r="N9" s="218"/>
      <c r="O9" s="217"/>
      <c r="P9" s="217"/>
      <c r="Q9" s="217"/>
      <c r="R9" s="217"/>
    </row>
    <row r="10" spans="1:64" s="214" customFormat="1">
      <c r="B10" s="215"/>
      <c r="C10" s="216"/>
      <c r="D10" s="215"/>
      <c r="E10" s="215"/>
      <c r="F10" s="215"/>
      <c r="G10" s="217"/>
      <c r="H10" s="217"/>
      <c r="I10" s="218"/>
      <c r="J10" s="217"/>
      <c r="K10" s="219"/>
      <c r="L10" s="219"/>
      <c r="M10" s="217"/>
      <c r="N10" s="217"/>
      <c r="O10" s="217"/>
      <c r="P10" s="217"/>
      <c r="Q10" s="217"/>
      <c r="R10" s="217"/>
    </row>
  </sheetData>
  <mergeCells count="3">
    <mergeCell ref="A1:I1"/>
    <mergeCell ref="K1:P1"/>
    <mergeCell ref="R1:R2"/>
  </mergeCells>
  <phoneticPr fontId="12" type="noConversion"/>
  <pageMargins left="1.05" right="0.22" top="1.66" bottom="0.75" header="0.88" footer="0.3"/>
  <pageSetup paperSize="5" scale="75" orientation="landscape"/>
  <headerFooter>
    <oddHeader>&amp;CGuam Department Education
Fiscal Year 2018
Teacher Reclassification</oddHead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opLeftCell="H1" zoomScale="90" zoomScaleNormal="90" zoomScalePageLayoutView="90" workbookViewId="0">
      <selection activeCell="V19" sqref="V19"/>
    </sheetView>
  </sheetViews>
  <sheetFormatPr baseColWidth="10" defaultColWidth="7.5" defaultRowHeight="14" x14ac:dyDescent="0"/>
  <cols>
    <col min="1" max="1" width="5.25" style="187" customWidth="1"/>
    <col min="2" max="2" width="7.875" style="187" customWidth="1"/>
    <col min="3" max="3" width="8.875" style="187" customWidth="1"/>
    <col min="4" max="4" width="7.375" style="188" customWidth="1"/>
    <col min="5" max="5" width="14.375" style="189" customWidth="1"/>
    <col min="6" max="6" width="24.625" style="188" customWidth="1"/>
    <col min="7" max="7" width="6.5" style="189" bestFit="1" customWidth="1"/>
    <col min="8" max="8" width="10.125" style="190" customWidth="1"/>
    <col min="9" max="9" width="7.5" style="188" customWidth="1"/>
    <col min="10" max="10" width="7.125" style="188" customWidth="1"/>
    <col min="11" max="11" width="9.5" style="188" customWidth="1"/>
    <col min="12" max="12" width="8" style="191" customWidth="1"/>
    <col min="13" max="13" width="9.375" style="190" customWidth="1"/>
    <col min="14" max="14" width="8.5" style="190" customWidth="1"/>
    <col min="15" max="15" width="7.375" style="190" customWidth="1"/>
    <col min="16" max="16" width="6.25" style="190" customWidth="1"/>
    <col min="17" max="17" width="7.375" style="190" customWidth="1"/>
    <col min="18" max="18" width="6.875" style="190" customWidth="1"/>
    <col min="19" max="19" width="8.25" style="190" customWidth="1"/>
    <col min="20" max="20" width="7.875" style="190" customWidth="1"/>
    <col min="21" max="21" width="8.75" style="190" customWidth="1"/>
    <col min="22" max="22" width="9.75" style="190" customWidth="1"/>
    <col min="23" max="256" width="7.5" style="186"/>
    <col min="257" max="257" width="5.25" style="186" customWidth="1"/>
    <col min="258" max="258" width="7.875" style="186" customWidth="1"/>
    <col min="259" max="259" width="8.875" style="186" customWidth="1"/>
    <col min="260" max="260" width="7.375" style="186" customWidth="1"/>
    <col min="261" max="261" width="14.375" style="186" customWidth="1"/>
    <col min="262" max="262" width="37" style="186" customWidth="1"/>
    <col min="263" max="263" width="6.5" style="186" bestFit="1" customWidth="1"/>
    <col min="264" max="264" width="10.125" style="186" customWidth="1"/>
    <col min="265" max="265" width="7.5" style="186" customWidth="1"/>
    <col min="266" max="266" width="7.125" style="186" customWidth="1"/>
    <col min="267" max="267" width="9.5" style="186" customWidth="1"/>
    <col min="268" max="268" width="8" style="186" customWidth="1"/>
    <col min="269" max="269" width="9.375" style="186" customWidth="1"/>
    <col min="270" max="270" width="8.5" style="186" customWidth="1"/>
    <col min="271" max="271" width="7.375" style="186" customWidth="1"/>
    <col min="272" max="272" width="6.25" style="186" customWidth="1"/>
    <col min="273" max="273" width="7.375" style="186" customWidth="1"/>
    <col min="274" max="274" width="6.875" style="186" customWidth="1"/>
    <col min="275" max="275" width="8.25" style="186" customWidth="1"/>
    <col min="276" max="276" width="7.875" style="186" customWidth="1"/>
    <col min="277" max="277" width="8.75" style="186" customWidth="1"/>
    <col min="278" max="278" width="9.75" style="186" customWidth="1"/>
    <col min="279" max="512" width="7.5" style="186"/>
    <col min="513" max="513" width="5.25" style="186" customWidth="1"/>
    <col min="514" max="514" width="7.875" style="186" customWidth="1"/>
    <col min="515" max="515" width="8.875" style="186" customWidth="1"/>
    <col min="516" max="516" width="7.375" style="186" customWidth="1"/>
    <col min="517" max="517" width="14.375" style="186" customWidth="1"/>
    <col min="518" max="518" width="37" style="186" customWidth="1"/>
    <col min="519" max="519" width="6.5" style="186" bestFit="1" customWidth="1"/>
    <col min="520" max="520" width="10.125" style="186" customWidth="1"/>
    <col min="521" max="521" width="7.5" style="186" customWidth="1"/>
    <col min="522" max="522" width="7.125" style="186" customWidth="1"/>
    <col min="523" max="523" width="9.5" style="186" customWidth="1"/>
    <col min="524" max="524" width="8" style="186" customWidth="1"/>
    <col min="525" max="525" width="9.375" style="186" customWidth="1"/>
    <col min="526" max="526" width="8.5" style="186" customWidth="1"/>
    <col min="527" max="527" width="7.375" style="186" customWidth="1"/>
    <col min="528" max="528" width="6.25" style="186" customWidth="1"/>
    <col min="529" max="529" width="7.375" style="186" customWidth="1"/>
    <col min="530" max="530" width="6.875" style="186" customWidth="1"/>
    <col min="531" max="531" width="8.25" style="186" customWidth="1"/>
    <col min="532" max="532" width="7.875" style="186" customWidth="1"/>
    <col min="533" max="533" width="8.75" style="186" customWidth="1"/>
    <col min="534" max="534" width="9.75" style="186" customWidth="1"/>
    <col min="535" max="768" width="7.5" style="186"/>
    <col min="769" max="769" width="5.25" style="186" customWidth="1"/>
    <col min="770" max="770" width="7.875" style="186" customWidth="1"/>
    <col min="771" max="771" width="8.875" style="186" customWidth="1"/>
    <col min="772" max="772" width="7.375" style="186" customWidth="1"/>
    <col min="773" max="773" width="14.375" style="186" customWidth="1"/>
    <col min="774" max="774" width="37" style="186" customWidth="1"/>
    <col min="775" max="775" width="6.5" style="186" bestFit="1" customWidth="1"/>
    <col min="776" max="776" width="10.125" style="186" customWidth="1"/>
    <col min="777" max="777" width="7.5" style="186" customWidth="1"/>
    <col min="778" max="778" width="7.125" style="186" customWidth="1"/>
    <col min="779" max="779" width="9.5" style="186" customWidth="1"/>
    <col min="780" max="780" width="8" style="186" customWidth="1"/>
    <col min="781" max="781" width="9.375" style="186" customWidth="1"/>
    <col min="782" max="782" width="8.5" style="186" customWidth="1"/>
    <col min="783" max="783" width="7.375" style="186" customWidth="1"/>
    <col min="784" max="784" width="6.25" style="186" customWidth="1"/>
    <col min="785" max="785" width="7.375" style="186" customWidth="1"/>
    <col min="786" max="786" width="6.875" style="186" customWidth="1"/>
    <col min="787" max="787" width="8.25" style="186" customWidth="1"/>
    <col min="788" max="788" width="7.875" style="186" customWidth="1"/>
    <col min="789" max="789" width="8.75" style="186" customWidth="1"/>
    <col min="790" max="790" width="9.75" style="186" customWidth="1"/>
    <col min="791" max="1024" width="7.5" style="186"/>
    <col min="1025" max="1025" width="5.25" style="186" customWidth="1"/>
    <col min="1026" max="1026" width="7.875" style="186" customWidth="1"/>
    <col min="1027" max="1027" width="8.875" style="186" customWidth="1"/>
    <col min="1028" max="1028" width="7.375" style="186" customWidth="1"/>
    <col min="1029" max="1029" width="14.375" style="186" customWidth="1"/>
    <col min="1030" max="1030" width="37" style="186" customWidth="1"/>
    <col min="1031" max="1031" width="6.5" style="186" bestFit="1" customWidth="1"/>
    <col min="1032" max="1032" width="10.125" style="186" customWidth="1"/>
    <col min="1033" max="1033" width="7.5" style="186" customWidth="1"/>
    <col min="1034" max="1034" width="7.125" style="186" customWidth="1"/>
    <col min="1035" max="1035" width="9.5" style="186" customWidth="1"/>
    <col min="1036" max="1036" width="8" style="186" customWidth="1"/>
    <col min="1037" max="1037" width="9.375" style="186" customWidth="1"/>
    <col min="1038" max="1038" width="8.5" style="186" customWidth="1"/>
    <col min="1039" max="1039" width="7.375" style="186" customWidth="1"/>
    <col min="1040" max="1040" width="6.25" style="186" customWidth="1"/>
    <col min="1041" max="1041" width="7.375" style="186" customWidth="1"/>
    <col min="1042" max="1042" width="6.875" style="186" customWidth="1"/>
    <col min="1043" max="1043" width="8.25" style="186" customWidth="1"/>
    <col min="1044" max="1044" width="7.875" style="186" customWidth="1"/>
    <col min="1045" max="1045" width="8.75" style="186" customWidth="1"/>
    <col min="1046" max="1046" width="9.75" style="186" customWidth="1"/>
    <col min="1047" max="1280" width="7.5" style="186"/>
    <col min="1281" max="1281" width="5.25" style="186" customWidth="1"/>
    <col min="1282" max="1282" width="7.875" style="186" customWidth="1"/>
    <col min="1283" max="1283" width="8.875" style="186" customWidth="1"/>
    <col min="1284" max="1284" width="7.375" style="186" customWidth="1"/>
    <col min="1285" max="1285" width="14.375" style="186" customWidth="1"/>
    <col min="1286" max="1286" width="37" style="186" customWidth="1"/>
    <col min="1287" max="1287" width="6.5" style="186" bestFit="1" customWidth="1"/>
    <col min="1288" max="1288" width="10.125" style="186" customWidth="1"/>
    <col min="1289" max="1289" width="7.5" style="186" customWidth="1"/>
    <col min="1290" max="1290" width="7.125" style="186" customWidth="1"/>
    <col min="1291" max="1291" width="9.5" style="186" customWidth="1"/>
    <col min="1292" max="1292" width="8" style="186" customWidth="1"/>
    <col min="1293" max="1293" width="9.375" style="186" customWidth="1"/>
    <col min="1294" max="1294" width="8.5" style="186" customWidth="1"/>
    <col min="1295" max="1295" width="7.375" style="186" customWidth="1"/>
    <col min="1296" max="1296" width="6.25" style="186" customWidth="1"/>
    <col min="1297" max="1297" width="7.375" style="186" customWidth="1"/>
    <col min="1298" max="1298" width="6.875" style="186" customWidth="1"/>
    <col min="1299" max="1299" width="8.25" style="186" customWidth="1"/>
    <col min="1300" max="1300" width="7.875" style="186" customWidth="1"/>
    <col min="1301" max="1301" width="8.75" style="186" customWidth="1"/>
    <col min="1302" max="1302" width="9.75" style="186" customWidth="1"/>
    <col min="1303" max="1536" width="7.5" style="186"/>
    <col min="1537" max="1537" width="5.25" style="186" customWidth="1"/>
    <col min="1538" max="1538" width="7.875" style="186" customWidth="1"/>
    <col min="1539" max="1539" width="8.875" style="186" customWidth="1"/>
    <col min="1540" max="1540" width="7.375" style="186" customWidth="1"/>
    <col min="1541" max="1541" width="14.375" style="186" customWidth="1"/>
    <col min="1542" max="1542" width="37" style="186" customWidth="1"/>
    <col min="1543" max="1543" width="6.5" style="186" bestFit="1" customWidth="1"/>
    <col min="1544" max="1544" width="10.125" style="186" customWidth="1"/>
    <col min="1545" max="1545" width="7.5" style="186" customWidth="1"/>
    <col min="1546" max="1546" width="7.125" style="186" customWidth="1"/>
    <col min="1547" max="1547" width="9.5" style="186" customWidth="1"/>
    <col min="1548" max="1548" width="8" style="186" customWidth="1"/>
    <col min="1549" max="1549" width="9.375" style="186" customWidth="1"/>
    <col min="1550" max="1550" width="8.5" style="186" customWidth="1"/>
    <col min="1551" max="1551" width="7.375" style="186" customWidth="1"/>
    <col min="1552" max="1552" width="6.25" style="186" customWidth="1"/>
    <col min="1553" max="1553" width="7.375" style="186" customWidth="1"/>
    <col min="1554" max="1554" width="6.875" style="186" customWidth="1"/>
    <col min="1555" max="1555" width="8.25" style="186" customWidth="1"/>
    <col min="1556" max="1556" width="7.875" style="186" customWidth="1"/>
    <col min="1557" max="1557" width="8.75" style="186" customWidth="1"/>
    <col min="1558" max="1558" width="9.75" style="186" customWidth="1"/>
    <col min="1559" max="1792" width="7.5" style="186"/>
    <col min="1793" max="1793" width="5.25" style="186" customWidth="1"/>
    <col min="1794" max="1794" width="7.875" style="186" customWidth="1"/>
    <col min="1795" max="1795" width="8.875" style="186" customWidth="1"/>
    <col min="1796" max="1796" width="7.375" style="186" customWidth="1"/>
    <col min="1797" max="1797" width="14.375" style="186" customWidth="1"/>
    <col min="1798" max="1798" width="37" style="186" customWidth="1"/>
    <col min="1799" max="1799" width="6.5" style="186" bestFit="1" customWidth="1"/>
    <col min="1800" max="1800" width="10.125" style="186" customWidth="1"/>
    <col min="1801" max="1801" width="7.5" style="186" customWidth="1"/>
    <col min="1802" max="1802" width="7.125" style="186" customWidth="1"/>
    <col min="1803" max="1803" width="9.5" style="186" customWidth="1"/>
    <col min="1804" max="1804" width="8" style="186" customWidth="1"/>
    <col min="1805" max="1805" width="9.375" style="186" customWidth="1"/>
    <col min="1806" max="1806" width="8.5" style="186" customWidth="1"/>
    <col min="1807" max="1807" width="7.375" style="186" customWidth="1"/>
    <col min="1808" max="1808" width="6.25" style="186" customWidth="1"/>
    <col min="1809" max="1809" width="7.375" style="186" customWidth="1"/>
    <col min="1810" max="1810" width="6.875" style="186" customWidth="1"/>
    <col min="1811" max="1811" width="8.25" style="186" customWidth="1"/>
    <col min="1812" max="1812" width="7.875" style="186" customWidth="1"/>
    <col min="1813" max="1813" width="8.75" style="186" customWidth="1"/>
    <col min="1814" max="1814" width="9.75" style="186" customWidth="1"/>
    <col min="1815" max="2048" width="7.5" style="186"/>
    <col min="2049" max="2049" width="5.25" style="186" customWidth="1"/>
    <col min="2050" max="2050" width="7.875" style="186" customWidth="1"/>
    <col min="2051" max="2051" width="8.875" style="186" customWidth="1"/>
    <col min="2052" max="2052" width="7.375" style="186" customWidth="1"/>
    <col min="2053" max="2053" width="14.375" style="186" customWidth="1"/>
    <col min="2054" max="2054" width="37" style="186" customWidth="1"/>
    <col min="2055" max="2055" width="6.5" style="186" bestFit="1" customWidth="1"/>
    <col min="2056" max="2056" width="10.125" style="186" customWidth="1"/>
    <col min="2057" max="2057" width="7.5" style="186" customWidth="1"/>
    <col min="2058" max="2058" width="7.125" style="186" customWidth="1"/>
    <col min="2059" max="2059" width="9.5" style="186" customWidth="1"/>
    <col min="2060" max="2060" width="8" style="186" customWidth="1"/>
    <col min="2061" max="2061" width="9.375" style="186" customWidth="1"/>
    <col min="2062" max="2062" width="8.5" style="186" customWidth="1"/>
    <col min="2063" max="2063" width="7.375" style="186" customWidth="1"/>
    <col min="2064" max="2064" width="6.25" style="186" customWidth="1"/>
    <col min="2065" max="2065" width="7.375" style="186" customWidth="1"/>
    <col min="2066" max="2066" width="6.875" style="186" customWidth="1"/>
    <col min="2067" max="2067" width="8.25" style="186" customWidth="1"/>
    <col min="2068" max="2068" width="7.875" style="186" customWidth="1"/>
    <col min="2069" max="2069" width="8.75" style="186" customWidth="1"/>
    <col min="2070" max="2070" width="9.75" style="186" customWidth="1"/>
    <col min="2071" max="2304" width="7.5" style="186"/>
    <col min="2305" max="2305" width="5.25" style="186" customWidth="1"/>
    <col min="2306" max="2306" width="7.875" style="186" customWidth="1"/>
    <col min="2307" max="2307" width="8.875" style="186" customWidth="1"/>
    <col min="2308" max="2308" width="7.375" style="186" customWidth="1"/>
    <col min="2309" max="2309" width="14.375" style="186" customWidth="1"/>
    <col min="2310" max="2310" width="37" style="186" customWidth="1"/>
    <col min="2311" max="2311" width="6.5" style="186" bestFit="1" customWidth="1"/>
    <col min="2312" max="2312" width="10.125" style="186" customWidth="1"/>
    <col min="2313" max="2313" width="7.5" style="186" customWidth="1"/>
    <col min="2314" max="2314" width="7.125" style="186" customWidth="1"/>
    <col min="2315" max="2315" width="9.5" style="186" customWidth="1"/>
    <col min="2316" max="2316" width="8" style="186" customWidth="1"/>
    <col min="2317" max="2317" width="9.375" style="186" customWidth="1"/>
    <col min="2318" max="2318" width="8.5" style="186" customWidth="1"/>
    <col min="2319" max="2319" width="7.375" style="186" customWidth="1"/>
    <col min="2320" max="2320" width="6.25" style="186" customWidth="1"/>
    <col min="2321" max="2321" width="7.375" style="186" customWidth="1"/>
    <col min="2322" max="2322" width="6.875" style="186" customWidth="1"/>
    <col min="2323" max="2323" width="8.25" style="186" customWidth="1"/>
    <col min="2324" max="2324" width="7.875" style="186" customWidth="1"/>
    <col min="2325" max="2325" width="8.75" style="186" customWidth="1"/>
    <col min="2326" max="2326" width="9.75" style="186" customWidth="1"/>
    <col min="2327" max="2560" width="7.5" style="186"/>
    <col min="2561" max="2561" width="5.25" style="186" customWidth="1"/>
    <col min="2562" max="2562" width="7.875" style="186" customWidth="1"/>
    <col min="2563" max="2563" width="8.875" style="186" customWidth="1"/>
    <col min="2564" max="2564" width="7.375" style="186" customWidth="1"/>
    <col min="2565" max="2565" width="14.375" style="186" customWidth="1"/>
    <col min="2566" max="2566" width="37" style="186" customWidth="1"/>
    <col min="2567" max="2567" width="6.5" style="186" bestFit="1" customWidth="1"/>
    <col min="2568" max="2568" width="10.125" style="186" customWidth="1"/>
    <col min="2569" max="2569" width="7.5" style="186" customWidth="1"/>
    <col min="2570" max="2570" width="7.125" style="186" customWidth="1"/>
    <col min="2571" max="2571" width="9.5" style="186" customWidth="1"/>
    <col min="2572" max="2572" width="8" style="186" customWidth="1"/>
    <col min="2573" max="2573" width="9.375" style="186" customWidth="1"/>
    <col min="2574" max="2574" width="8.5" style="186" customWidth="1"/>
    <col min="2575" max="2575" width="7.375" style="186" customWidth="1"/>
    <col min="2576" max="2576" width="6.25" style="186" customWidth="1"/>
    <col min="2577" max="2577" width="7.375" style="186" customWidth="1"/>
    <col min="2578" max="2578" width="6.875" style="186" customWidth="1"/>
    <col min="2579" max="2579" width="8.25" style="186" customWidth="1"/>
    <col min="2580" max="2580" width="7.875" style="186" customWidth="1"/>
    <col min="2581" max="2581" width="8.75" style="186" customWidth="1"/>
    <col min="2582" max="2582" width="9.75" style="186" customWidth="1"/>
    <col min="2583" max="2816" width="7.5" style="186"/>
    <col min="2817" max="2817" width="5.25" style="186" customWidth="1"/>
    <col min="2818" max="2818" width="7.875" style="186" customWidth="1"/>
    <col min="2819" max="2819" width="8.875" style="186" customWidth="1"/>
    <col min="2820" max="2820" width="7.375" style="186" customWidth="1"/>
    <col min="2821" max="2821" width="14.375" style="186" customWidth="1"/>
    <col min="2822" max="2822" width="37" style="186" customWidth="1"/>
    <col min="2823" max="2823" width="6.5" style="186" bestFit="1" customWidth="1"/>
    <col min="2824" max="2824" width="10.125" style="186" customWidth="1"/>
    <col min="2825" max="2825" width="7.5" style="186" customWidth="1"/>
    <col min="2826" max="2826" width="7.125" style="186" customWidth="1"/>
    <col min="2827" max="2827" width="9.5" style="186" customWidth="1"/>
    <col min="2828" max="2828" width="8" style="186" customWidth="1"/>
    <col min="2829" max="2829" width="9.375" style="186" customWidth="1"/>
    <col min="2830" max="2830" width="8.5" style="186" customWidth="1"/>
    <col min="2831" max="2831" width="7.375" style="186" customWidth="1"/>
    <col min="2832" max="2832" width="6.25" style="186" customWidth="1"/>
    <col min="2833" max="2833" width="7.375" style="186" customWidth="1"/>
    <col min="2834" max="2834" width="6.875" style="186" customWidth="1"/>
    <col min="2835" max="2835" width="8.25" style="186" customWidth="1"/>
    <col min="2836" max="2836" width="7.875" style="186" customWidth="1"/>
    <col min="2837" max="2837" width="8.75" style="186" customWidth="1"/>
    <col min="2838" max="2838" width="9.75" style="186" customWidth="1"/>
    <col min="2839" max="3072" width="7.5" style="186"/>
    <col min="3073" max="3073" width="5.25" style="186" customWidth="1"/>
    <col min="3074" max="3074" width="7.875" style="186" customWidth="1"/>
    <col min="3075" max="3075" width="8.875" style="186" customWidth="1"/>
    <col min="3076" max="3076" width="7.375" style="186" customWidth="1"/>
    <col min="3077" max="3077" width="14.375" style="186" customWidth="1"/>
    <col min="3078" max="3078" width="37" style="186" customWidth="1"/>
    <col min="3079" max="3079" width="6.5" style="186" bestFit="1" customWidth="1"/>
    <col min="3080" max="3080" width="10.125" style="186" customWidth="1"/>
    <col min="3081" max="3081" width="7.5" style="186" customWidth="1"/>
    <col min="3082" max="3082" width="7.125" style="186" customWidth="1"/>
    <col min="3083" max="3083" width="9.5" style="186" customWidth="1"/>
    <col min="3084" max="3084" width="8" style="186" customWidth="1"/>
    <col min="3085" max="3085" width="9.375" style="186" customWidth="1"/>
    <col min="3086" max="3086" width="8.5" style="186" customWidth="1"/>
    <col min="3087" max="3087" width="7.375" style="186" customWidth="1"/>
    <col min="3088" max="3088" width="6.25" style="186" customWidth="1"/>
    <col min="3089" max="3089" width="7.375" style="186" customWidth="1"/>
    <col min="3090" max="3090" width="6.875" style="186" customWidth="1"/>
    <col min="3091" max="3091" width="8.25" style="186" customWidth="1"/>
    <col min="3092" max="3092" width="7.875" style="186" customWidth="1"/>
    <col min="3093" max="3093" width="8.75" style="186" customWidth="1"/>
    <col min="3094" max="3094" width="9.75" style="186" customWidth="1"/>
    <col min="3095" max="3328" width="7.5" style="186"/>
    <col min="3329" max="3329" width="5.25" style="186" customWidth="1"/>
    <col min="3330" max="3330" width="7.875" style="186" customWidth="1"/>
    <col min="3331" max="3331" width="8.875" style="186" customWidth="1"/>
    <col min="3332" max="3332" width="7.375" style="186" customWidth="1"/>
    <col min="3333" max="3333" width="14.375" style="186" customWidth="1"/>
    <col min="3334" max="3334" width="37" style="186" customWidth="1"/>
    <col min="3335" max="3335" width="6.5" style="186" bestFit="1" customWidth="1"/>
    <col min="3336" max="3336" width="10.125" style="186" customWidth="1"/>
    <col min="3337" max="3337" width="7.5" style="186" customWidth="1"/>
    <col min="3338" max="3338" width="7.125" style="186" customWidth="1"/>
    <col min="3339" max="3339" width="9.5" style="186" customWidth="1"/>
    <col min="3340" max="3340" width="8" style="186" customWidth="1"/>
    <col min="3341" max="3341" width="9.375" style="186" customWidth="1"/>
    <col min="3342" max="3342" width="8.5" style="186" customWidth="1"/>
    <col min="3343" max="3343" width="7.375" style="186" customWidth="1"/>
    <col min="3344" max="3344" width="6.25" style="186" customWidth="1"/>
    <col min="3345" max="3345" width="7.375" style="186" customWidth="1"/>
    <col min="3346" max="3346" width="6.875" style="186" customWidth="1"/>
    <col min="3347" max="3347" width="8.25" style="186" customWidth="1"/>
    <col min="3348" max="3348" width="7.875" style="186" customWidth="1"/>
    <col min="3349" max="3349" width="8.75" style="186" customWidth="1"/>
    <col min="3350" max="3350" width="9.75" style="186" customWidth="1"/>
    <col min="3351" max="3584" width="7.5" style="186"/>
    <col min="3585" max="3585" width="5.25" style="186" customWidth="1"/>
    <col min="3586" max="3586" width="7.875" style="186" customWidth="1"/>
    <col min="3587" max="3587" width="8.875" style="186" customWidth="1"/>
    <col min="3588" max="3588" width="7.375" style="186" customWidth="1"/>
    <col min="3589" max="3589" width="14.375" style="186" customWidth="1"/>
    <col min="3590" max="3590" width="37" style="186" customWidth="1"/>
    <col min="3591" max="3591" width="6.5" style="186" bestFit="1" customWidth="1"/>
    <col min="3592" max="3592" width="10.125" style="186" customWidth="1"/>
    <col min="3593" max="3593" width="7.5" style="186" customWidth="1"/>
    <col min="3594" max="3594" width="7.125" style="186" customWidth="1"/>
    <col min="3595" max="3595" width="9.5" style="186" customWidth="1"/>
    <col min="3596" max="3596" width="8" style="186" customWidth="1"/>
    <col min="3597" max="3597" width="9.375" style="186" customWidth="1"/>
    <col min="3598" max="3598" width="8.5" style="186" customWidth="1"/>
    <col min="3599" max="3599" width="7.375" style="186" customWidth="1"/>
    <col min="3600" max="3600" width="6.25" style="186" customWidth="1"/>
    <col min="3601" max="3601" width="7.375" style="186" customWidth="1"/>
    <col min="3602" max="3602" width="6.875" style="186" customWidth="1"/>
    <col min="3603" max="3603" width="8.25" style="186" customWidth="1"/>
    <col min="3604" max="3604" width="7.875" style="186" customWidth="1"/>
    <col min="3605" max="3605" width="8.75" style="186" customWidth="1"/>
    <col min="3606" max="3606" width="9.75" style="186" customWidth="1"/>
    <col min="3607" max="3840" width="7.5" style="186"/>
    <col min="3841" max="3841" width="5.25" style="186" customWidth="1"/>
    <col min="3842" max="3842" width="7.875" style="186" customWidth="1"/>
    <col min="3843" max="3843" width="8.875" style="186" customWidth="1"/>
    <col min="3844" max="3844" width="7.375" style="186" customWidth="1"/>
    <col min="3845" max="3845" width="14.375" style="186" customWidth="1"/>
    <col min="3846" max="3846" width="37" style="186" customWidth="1"/>
    <col min="3847" max="3847" width="6.5" style="186" bestFit="1" customWidth="1"/>
    <col min="3848" max="3848" width="10.125" style="186" customWidth="1"/>
    <col min="3849" max="3849" width="7.5" style="186" customWidth="1"/>
    <col min="3850" max="3850" width="7.125" style="186" customWidth="1"/>
    <col min="3851" max="3851" width="9.5" style="186" customWidth="1"/>
    <col min="3852" max="3852" width="8" style="186" customWidth="1"/>
    <col min="3853" max="3853" width="9.375" style="186" customWidth="1"/>
    <col min="3854" max="3854" width="8.5" style="186" customWidth="1"/>
    <col min="3855" max="3855" width="7.375" style="186" customWidth="1"/>
    <col min="3856" max="3856" width="6.25" style="186" customWidth="1"/>
    <col min="3857" max="3857" width="7.375" style="186" customWidth="1"/>
    <col min="3858" max="3858" width="6.875" style="186" customWidth="1"/>
    <col min="3859" max="3859" width="8.25" style="186" customWidth="1"/>
    <col min="3860" max="3860" width="7.875" style="186" customWidth="1"/>
    <col min="3861" max="3861" width="8.75" style="186" customWidth="1"/>
    <col min="3862" max="3862" width="9.75" style="186" customWidth="1"/>
    <col min="3863" max="4096" width="7.5" style="186"/>
    <col min="4097" max="4097" width="5.25" style="186" customWidth="1"/>
    <col min="4098" max="4098" width="7.875" style="186" customWidth="1"/>
    <col min="4099" max="4099" width="8.875" style="186" customWidth="1"/>
    <col min="4100" max="4100" width="7.375" style="186" customWidth="1"/>
    <col min="4101" max="4101" width="14.375" style="186" customWidth="1"/>
    <col min="4102" max="4102" width="37" style="186" customWidth="1"/>
    <col min="4103" max="4103" width="6.5" style="186" bestFit="1" customWidth="1"/>
    <col min="4104" max="4104" width="10.125" style="186" customWidth="1"/>
    <col min="4105" max="4105" width="7.5" style="186" customWidth="1"/>
    <col min="4106" max="4106" width="7.125" style="186" customWidth="1"/>
    <col min="4107" max="4107" width="9.5" style="186" customWidth="1"/>
    <col min="4108" max="4108" width="8" style="186" customWidth="1"/>
    <col min="4109" max="4109" width="9.375" style="186" customWidth="1"/>
    <col min="4110" max="4110" width="8.5" style="186" customWidth="1"/>
    <col min="4111" max="4111" width="7.375" style="186" customWidth="1"/>
    <col min="4112" max="4112" width="6.25" style="186" customWidth="1"/>
    <col min="4113" max="4113" width="7.375" style="186" customWidth="1"/>
    <col min="4114" max="4114" width="6.875" style="186" customWidth="1"/>
    <col min="4115" max="4115" width="8.25" style="186" customWidth="1"/>
    <col min="4116" max="4116" width="7.875" style="186" customWidth="1"/>
    <col min="4117" max="4117" width="8.75" style="186" customWidth="1"/>
    <col min="4118" max="4118" width="9.75" style="186" customWidth="1"/>
    <col min="4119" max="4352" width="7.5" style="186"/>
    <col min="4353" max="4353" width="5.25" style="186" customWidth="1"/>
    <col min="4354" max="4354" width="7.875" style="186" customWidth="1"/>
    <col min="4355" max="4355" width="8.875" style="186" customWidth="1"/>
    <col min="4356" max="4356" width="7.375" style="186" customWidth="1"/>
    <col min="4357" max="4357" width="14.375" style="186" customWidth="1"/>
    <col min="4358" max="4358" width="37" style="186" customWidth="1"/>
    <col min="4359" max="4359" width="6.5" style="186" bestFit="1" customWidth="1"/>
    <col min="4360" max="4360" width="10.125" style="186" customWidth="1"/>
    <col min="4361" max="4361" width="7.5" style="186" customWidth="1"/>
    <col min="4362" max="4362" width="7.125" style="186" customWidth="1"/>
    <col min="4363" max="4363" width="9.5" style="186" customWidth="1"/>
    <col min="4364" max="4364" width="8" style="186" customWidth="1"/>
    <col min="4365" max="4365" width="9.375" style="186" customWidth="1"/>
    <col min="4366" max="4366" width="8.5" style="186" customWidth="1"/>
    <col min="4367" max="4367" width="7.375" style="186" customWidth="1"/>
    <col min="4368" max="4368" width="6.25" style="186" customWidth="1"/>
    <col min="4369" max="4369" width="7.375" style="186" customWidth="1"/>
    <col min="4370" max="4370" width="6.875" style="186" customWidth="1"/>
    <col min="4371" max="4371" width="8.25" style="186" customWidth="1"/>
    <col min="4372" max="4372" width="7.875" style="186" customWidth="1"/>
    <col min="4373" max="4373" width="8.75" style="186" customWidth="1"/>
    <col min="4374" max="4374" width="9.75" style="186" customWidth="1"/>
    <col min="4375" max="4608" width="7.5" style="186"/>
    <col min="4609" max="4609" width="5.25" style="186" customWidth="1"/>
    <col min="4610" max="4610" width="7.875" style="186" customWidth="1"/>
    <col min="4611" max="4611" width="8.875" style="186" customWidth="1"/>
    <col min="4612" max="4612" width="7.375" style="186" customWidth="1"/>
    <col min="4613" max="4613" width="14.375" style="186" customWidth="1"/>
    <col min="4614" max="4614" width="37" style="186" customWidth="1"/>
    <col min="4615" max="4615" width="6.5" style="186" bestFit="1" customWidth="1"/>
    <col min="4616" max="4616" width="10.125" style="186" customWidth="1"/>
    <col min="4617" max="4617" width="7.5" style="186" customWidth="1"/>
    <col min="4618" max="4618" width="7.125" style="186" customWidth="1"/>
    <col min="4619" max="4619" width="9.5" style="186" customWidth="1"/>
    <col min="4620" max="4620" width="8" style="186" customWidth="1"/>
    <col min="4621" max="4621" width="9.375" style="186" customWidth="1"/>
    <col min="4622" max="4622" width="8.5" style="186" customWidth="1"/>
    <col min="4623" max="4623" width="7.375" style="186" customWidth="1"/>
    <col min="4624" max="4624" width="6.25" style="186" customWidth="1"/>
    <col min="4625" max="4625" width="7.375" style="186" customWidth="1"/>
    <col min="4626" max="4626" width="6.875" style="186" customWidth="1"/>
    <col min="4627" max="4627" width="8.25" style="186" customWidth="1"/>
    <col min="4628" max="4628" width="7.875" style="186" customWidth="1"/>
    <col min="4629" max="4629" width="8.75" style="186" customWidth="1"/>
    <col min="4630" max="4630" width="9.75" style="186" customWidth="1"/>
    <col min="4631" max="4864" width="7.5" style="186"/>
    <col min="4865" max="4865" width="5.25" style="186" customWidth="1"/>
    <col min="4866" max="4866" width="7.875" style="186" customWidth="1"/>
    <col min="4867" max="4867" width="8.875" style="186" customWidth="1"/>
    <col min="4868" max="4868" width="7.375" style="186" customWidth="1"/>
    <col min="4869" max="4869" width="14.375" style="186" customWidth="1"/>
    <col min="4870" max="4870" width="37" style="186" customWidth="1"/>
    <col min="4871" max="4871" width="6.5" style="186" bestFit="1" customWidth="1"/>
    <col min="4872" max="4872" width="10.125" style="186" customWidth="1"/>
    <col min="4873" max="4873" width="7.5" style="186" customWidth="1"/>
    <col min="4874" max="4874" width="7.125" style="186" customWidth="1"/>
    <col min="4875" max="4875" width="9.5" style="186" customWidth="1"/>
    <col min="4876" max="4876" width="8" style="186" customWidth="1"/>
    <col min="4877" max="4877" width="9.375" style="186" customWidth="1"/>
    <col min="4878" max="4878" width="8.5" style="186" customWidth="1"/>
    <col min="4879" max="4879" width="7.375" style="186" customWidth="1"/>
    <col min="4880" max="4880" width="6.25" style="186" customWidth="1"/>
    <col min="4881" max="4881" width="7.375" style="186" customWidth="1"/>
    <col min="4882" max="4882" width="6.875" style="186" customWidth="1"/>
    <col min="4883" max="4883" width="8.25" style="186" customWidth="1"/>
    <col min="4884" max="4884" width="7.875" style="186" customWidth="1"/>
    <col min="4885" max="4885" width="8.75" style="186" customWidth="1"/>
    <col min="4886" max="4886" width="9.75" style="186" customWidth="1"/>
    <col min="4887" max="5120" width="7.5" style="186"/>
    <col min="5121" max="5121" width="5.25" style="186" customWidth="1"/>
    <col min="5122" max="5122" width="7.875" style="186" customWidth="1"/>
    <col min="5123" max="5123" width="8.875" style="186" customWidth="1"/>
    <col min="5124" max="5124" width="7.375" style="186" customWidth="1"/>
    <col min="5125" max="5125" width="14.375" style="186" customWidth="1"/>
    <col min="5126" max="5126" width="37" style="186" customWidth="1"/>
    <col min="5127" max="5127" width="6.5" style="186" bestFit="1" customWidth="1"/>
    <col min="5128" max="5128" width="10.125" style="186" customWidth="1"/>
    <col min="5129" max="5129" width="7.5" style="186" customWidth="1"/>
    <col min="5130" max="5130" width="7.125" style="186" customWidth="1"/>
    <col min="5131" max="5131" width="9.5" style="186" customWidth="1"/>
    <col min="5132" max="5132" width="8" style="186" customWidth="1"/>
    <col min="5133" max="5133" width="9.375" style="186" customWidth="1"/>
    <col min="5134" max="5134" width="8.5" style="186" customWidth="1"/>
    <col min="5135" max="5135" width="7.375" style="186" customWidth="1"/>
    <col min="5136" max="5136" width="6.25" style="186" customWidth="1"/>
    <col min="5137" max="5137" width="7.375" style="186" customWidth="1"/>
    <col min="5138" max="5138" width="6.875" style="186" customWidth="1"/>
    <col min="5139" max="5139" width="8.25" style="186" customWidth="1"/>
    <col min="5140" max="5140" width="7.875" style="186" customWidth="1"/>
    <col min="5141" max="5141" width="8.75" style="186" customWidth="1"/>
    <col min="5142" max="5142" width="9.75" style="186" customWidth="1"/>
    <col min="5143" max="5376" width="7.5" style="186"/>
    <col min="5377" max="5377" width="5.25" style="186" customWidth="1"/>
    <col min="5378" max="5378" width="7.875" style="186" customWidth="1"/>
    <col min="5379" max="5379" width="8.875" style="186" customWidth="1"/>
    <col min="5380" max="5380" width="7.375" style="186" customWidth="1"/>
    <col min="5381" max="5381" width="14.375" style="186" customWidth="1"/>
    <col min="5382" max="5382" width="37" style="186" customWidth="1"/>
    <col min="5383" max="5383" width="6.5" style="186" bestFit="1" customWidth="1"/>
    <col min="5384" max="5384" width="10.125" style="186" customWidth="1"/>
    <col min="5385" max="5385" width="7.5" style="186" customWidth="1"/>
    <col min="5386" max="5386" width="7.125" style="186" customWidth="1"/>
    <col min="5387" max="5387" width="9.5" style="186" customWidth="1"/>
    <col min="5388" max="5388" width="8" style="186" customWidth="1"/>
    <col min="5389" max="5389" width="9.375" style="186" customWidth="1"/>
    <col min="5390" max="5390" width="8.5" style="186" customWidth="1"/>
    <col min="5391" max="5391" width="7.375" style="186" customWidth="1"/>
    <col min="5392" max="5392" width="6.25" style="186" customWidth="1"/>
    <col min="5393" max="5393" width="7.375" style="186" customWidth="1"/>
    <col min="5394" max="5394" width="6.875" style="186" customWidth="1"/>
    <col min="5395" max="5395" width="8.25" style="186" customWidth="1"/>
    <col min="5396" max="5396" width="7.875" style="186" customWidth="1"/>
    <col min="5397" max="5397" width="8.75" style="186" customWidth="1"/>
    <col min="5398" max="5398" width="9.75" style="186" customWidth="1"/>
    <col min="5399" max="5632" width="7.5" style="186"/>
    <col min="5633" max="5633" width="5.25" style="186" customWidth="1"/>
    <col min="5634" max="5634" width="7.875" style="186" customWidth="1"/>
    <col min="5635" max="5635" width="8.875" style="186" customWidth="1"/>
    <col min="5636" max="5636" width="7.375" style="186" customWidth="1"/>
    <col min="5637" max="5637" width="14.375" style="186" customWidth="1"/>
    <col min="5638" max="5638" width="37" style="186" customWidth="1"/>
    <col min="5639" max="5639" width="6.5" style="186" bestFit="1" customWidth="1"/>
    <col min="5640" max="5640" width="10.125" style="186" customWidth="1"/>
    <col min="5641" max="5641" width="7.5" style="186" customWidth="1"/>
    <col min="5642" max="5642" width="7.125" style="186" customWidth="1"/>
    <col min="5643" max="5643" width="9.5" style="186" customWidth="1"/>
    <col min="5644" max="5644" width="8" style="186" customWidth="1"/>
    <col min="5645" max="5645" width="9.375" style="186" customWidth="1"/>
    <col min="5646" max="5646" width="8.5" style="186" customWidth="1"/>
    <col min="5647" max="5647" width="7.375" style="186" customWidth="1"/>
    <col min="5648" max="5648" width="6.25" style="186" customWidth="1"/>
    <col min="5649" max="5649" width="7.375" style="186" customWidth="1"/>
    <col min="5650" max="5650" width="6.875" style="186" customWidth="1"/>
    <col min="5651" max="5651" width="8.25" style="186" customWidth="1"/>
    <col min="5652" max="5652" width="7.875" style="186" customWidth="1"/>
    <col min="5653" max="5653" width="8.75" style="186" customWidth="1"/>
    <col min="5654" max="5654" width="9.75" style="186" customWidth="1"/>
    <col min="5655" max="5888" width="7.5" style="186"/>
    <col min="5889" max="5889" width="5.25" style="186" customWidth="1"/>
    <col min="5890" max="5890" width="7.875" style="186" customWidth="1"/>
    <col min="5891" max="5891" width="8.875" style="186" customWidth="1"/>
    <col min="5892" max="5892" width="7.375" style="186" customWidth="1"/>
    <col min="5893" max="5893" width="14.375" style="186" customWidth="1"/>
    <col min="5894" max="5894" width="37" style="186" customWidth="1"/>
    <col min="5895" max="5895" width="6.5" style="186" bestFit="1" customWidth="1"/>
    <col min="5896" max="5896" width="10.125" style="186" customWidth="1"/>
    <col min="5897" max="5897" width="7.5" style="186" customWidth="1"/>
    <col min="5898" max="5898" width="7.125" style="186" customWidth="1"/>
    <col min="5899" max="5899" width="9.5" style="186" customWidth="1"/>
    <col min="5900" max="5900" width="8" style="186" customWidth="1"/>
    <col min="5901" max="5901" width="9.375" style="186" customWidth="1"/>
    <col min="5902" max="5902" width="8.5" style="186" customWidth="1"/>
    <col min="5903" max="5903" width="7.375" style="186" customWidth="1"/>
    <col min="5904" max="5904" width="6.25" style="186" customWidth="1"/>
    <col min="5905" max="5905" width="7.375" style="186" customWidth="1"/>
    <col min="5906" max="5906" width="6.875" style="186" customWidth="1"/>
    <col min="5907" max="5907" width="8.25" style="186" customWidth="1"/>
    <col min="5908" max="5908" width="7.875" style="186" customWidth="1"/>
    <col min="5909" max="5909" width="8.75" style="186" customWidth="1"/>
    <col min="5910" max="5910" width="9.75" style="186" customWidth="1"/>
    <col min="5911" max="6144" width="7.5" style="186"/>
    <col min="6145" max="6145" width="5.25" style="186" customWidth="1"/>
    <col min="6146" max="6146" width="7.875" style="186" customWidth="1"/>
    <col min="6147" max="6147" width="8.875" style="186" customWidth="1"/>
    <col min="6148" max="6148" width="7.375" style="186" customWidth="1"/>
    <col min="6149" max="6149" width="14.375" style="186" customWidth="1"/>
    <col min="6150" max="6150" width="37" style="186" customWidth="1"/>
    <col min="6151" max="6151" width="6.5" style="186" bestFit="1" customWidth="1"/>
    <col min="6152" max="6152" width="10.125" style="186" customWidth="1"/>
    <col min="6153" max="6153" width="7.5" style="186" customWidth="1"/>
    <col min="6154" max="6154" width="7.125" style="186" customWidth="1"/>
    <col min="6155" max="6155" width="9.5" style="186" customWidth="1"/>
    <col min="6156" max="6156" width="8" style="186" customWidth="1"/>
    <col min="6157" max="6157" width="9.375" style="186" customWidth="1"/>
    <col min="6158" max="6158" width="8.5" style="186" customWidth="1"/>
    <col min="6159" max="6159" width="7.375" style="186" customWidth="1"/>
    <col min="6160" max="6160" width="6.25" style="186" customWidth="1"/>
    <col min="6161" max="6161" width="7.375" style="186" customWidth="1"/>
    <col min="6162" max="6162" width="6.875" style="186" customWidth="1"/>
    <col min="6163" max="6163" width="8.25" style="186" customWidth="1"/>
    <col min="6164" max="6164" width="7.875" style="186" customWidth="1"/>
    <col min="6165" max="6165" width="8.75" style="186" customWidth="1"/>
    <col min="6166" max="6166" width="9.75" style="186" customWidth="1"/>
    <col min="6167" max="6400" width="7.5" style="186"/>
    <col min="6401" max="6401" width="5.25" style="186" customWidth="1"/>
    <col min="6402" max="6402" width="7.875" style="186" customWidth="1"/>
    <col min="6403" max="6403" width="8.875" style="186" customWidth="1"/>
    <col min="6404" max="6404" width="7.375" style="186" customWidth="1"/>
    <col min="6405" max="6405" width="14.375" style="186" customWidth="1"/>
    <col min="6406" max="6406" width="37" style="186" customWidth="1"/>
    <col min="6407" max="6407" width="6.5" style="186" bestFit="1" customWidth="1"/>
    <col min="6408" max="6408" width="10.125" style="186" customWidth="1"/>
    <col min="6409" max="6409" width="7.5" style="186" customWidth="1"/>
    <col min="6410" max="6410" width="7.125" style="186" customWidth="1"/>
    <col min="6411" max="6411" width="9.5" style="186" customWidth="1"/>
    <col min="6412" max="6412" width="8" style="186" customWidth="1"/>
    <col min="6413" max="6413" width="9.375" style="186" customWidth="1"/>
    <col min="6414" max="6414" width="8.5" style="186" customWidth="1"/>
    <col min="6415" max="6415" width="7.375" style="186" customWidth="1"/>
    <col min="6416" max="6416" width="6.25" style="186" customWidth="1"/>
    <col min="6417" max="6417" width="7.375" style="186" customWidth="1"/>
    <col min="6418" max="6418" width="6.875" style="186" customWidth="1"/>
    <col min="6419" max="6419" width="8.25" style="186" customWidth="1"/>
    <col min="6420" max="6420" width="7.875" style="186" customWidth="1"/>
    <col min="6421" max="6421" width="8.75" style="186" customWidth="1"/>
    <col min="6422" max="6422" width="9.75" style="186" customWidth="1"/>
    <col min="6423" max="6656" width="7.5" style="186"/>
    <col min="6657" max="6657" width="5.25" style="186" customWidth="1"/>
    <col min="6658" max="6658" width="7.875" style="186" customWidth="1"/>
    <col min="6659" max="6659" width="8.875" style="186" customWidth="1"/>
    <col min="6660" max="6660" width="7.375" style="186" customWidth="1"/>
    <col min="6661" max="6661" width="14.375" style="186" customWidth="1"/>
    <col min="6662" max="6662" width="37" style="186" customWidth="1"/>
    <col min="6663" max="6663" width="6.5" style="186" bestFit="1" customWidth="1"/>
    <col min="6664" max="6664" width="10.125" style="186" customWidth="1"/>
    <col min="6665" max="6665" width="7.5" style="186" customWidth="1"/>
    <col min="6666" max="6666" width="7.125" style="186" customWidth="1"/>
    <col min="6667" max="6667" width="9.5" style="186" customWidth="1"/>
    <col min="6668" max="6668" width="8" style="186" customWidth="1"/>
    <col min="6669" max="6669" width="9.375" style="186" customWidth="1"/>
    <col min="6670" max="6670" width="8.5" style="186" customWidth="1"/>
    <col min="6671" max="6671" width="7.375" style="186" customWidth="1"/>
    <col min="6672" max="6672" width="6.25" style="186" customWidth="1"/>
    <col min="6673" max="6673" width="7.375" style="186" customWidth="1"/>
    <col min="6674" max="6674" width="6.875" style="186" customWidth="1"/>
    <col min="6675" max="6675" width="8.25" style="186" customWidth="1"/>
    <col min="6676" max="6676" width="7.875" style="186" customWidth="1"/>
    <col min="6677" max="6677" width="8.75" style="186" customWidth="1"/>
    <col min="6678" max="6678" width="9.75" style="186" customWidth="1"/>
    <col min="6679" max="6912" width="7.5" style="186"/>
    <col min="6913" max="6913" width="5.25" style="186" customWidth="1"/>
    <col min="6914" max="6914" width="7.875" style="186" customWidth="1"/>
    <col min="6915" max="6915" width="8.875" style="186" customWidth="1"/>
    <col min="6916" max="6916" width="7.375" style="186" customWidth="1"/>
    <col min="6917" max="6917" width="14.375" style="186" customWidth="1"/>
    <col min="6918" max="6918" width="37" style="186" customWidth="1"/>
    <col min="6919" max="6919" width="6.5" style="186" bestFit="1" customWidth="1"/>
    <col min="6920" max="6920" width="10.125" style="186" customWidth="1"/>
    <col min="6921" max="6921" width="7.5" style="186" customWidth="1"/>
    <col min="6922" max="6922" width="7.125" style="186" customWidth="1"/>
    <col min="6923" max="6923" width="9.5" style="186" customWidth="1"/>
    <col min="6924" max="6924" width="8" style="186" customWidth="1"/>
    <col min="6925" max="6925" width="9.375" style="186" customWidth="1"/>
    <col min="6926" max="6926" width="8.5" style="186" customWidth="1"/>
    <col min="6927" max="6927" width="7.375" style="186" customWidth="1"/>
    <col min="6928" max="6928" width="6.25" style="186" customWidth="1"/>
    <col min="6929" max="6929" width="7.375" style="186" customWidth="1"/>
    <col min="6930" max="6930" width="6.875" style="186" customWidth="1"/>
    <col min="6931" max="6931" width="8.25" style="186" customWidth="1"/>
    <col min="6932" max="6932" width="7.875" style="186" customWidth="1"/>
    <col min="6933" max="6933" width="8.75" style="186" customWidth="1"/>
    <col min="6934" max="6934" width="9.75" style="186" customWidth="1"/>
    <col min="6935" max="7168" width="7.5" style="186"/>
    <col min="7169" max="7169" width="5.25" style="186" customWidth="1"/>
    <col min="7170" max="7170" width="7.875" style="186" customWidth="1"/>
    <col min="7171" max="7171" width="8.875" style="186" customWidth="1"/>
    <col min="7172" max="7172" width="7.375" style="186" customWidth="1"/>
    <col min="7173" max="7173" width="14.375" style="186" customWidth="1"/>
    <col min="7174" max="7174" width="37" style="186" customWidth="1"/>
    <col min="7175" max="7175" width="6.5" style="186" bestFit="1" customWidth="1"/>
    <col min="7176" max="7176" width="10.125" style="186" customWidth="1"/>
    <col min="7177" max="7177" width="7.5" style="186" customWidth="1"/>
    <col min="7178" max="7178" width="7.125" style="186" customWidth="1"/>
    <col min="7179" max="7179" width="9.5" style="186" customWidth="1"/>
    <col min="7180" max="7180" width="8" style="186" customWidth="1"/>
    <col min="7181" max="7181" width="9.375" style="186" customWidth="1"/>
    <col min="7182" max="7182" width="8.5" style="186" customWidth="1"/>
    <col min="7183" max="7183" width="7.375" style="186" customWidth="1"/>
    <col min="7184" max="7184" width="6.25" style="186" customWidth="1"/>
    <col min="7185" max="7185" width="7.375" style="186" customWidth="1"/>
    <col min="7186" max="7186" width="6.875" style="186" customWidth="1"/>
    <col min="7187" max="7187" width="8.25" style="186" customWidth="1"/>
    <col min="7188" max="7188" width="7.875" style="186" customWidth="1"/>
    <col min="7189" max="7189" width="8.75" style="186" customWidth="1"/>
    <col min="7190" max="7190" width="9.75" style="186" customWidth="1"/>
    <col min="7191" max="7424" width="7.5" style="186"/>
    <col min="7425" max="7425" width="5.25" style="186" customWidth="1"/>
    <col min="7426" max="7426" width="7.875" style="186" customWidth="1"/>
    <col min="7427" max="7427" width="8.875" style="186" customWidth="1"/>
    <col min="7428" max="7428" width="7.375" style="186" customWidth="1"/>
    <col min="7429" max="7429" width="14.375" style="186" customWidth="1"/>
    <col min="7430" max="7430" width="37" style="186" customWidth="1"/>
    <col min="7431" max="7431" width="6.5" style="186" bestFit="1" customWidth="1"/>
    <col min="7432" max="7432" width="10.125" style="186" customWidth="1"/>
    <col min="7433" max="7433" width="7.5" style="186" customWidth="1"/>
    <col min="7434" max="7434" width="7.125" style="186" customWidth="1"/>
    <col min="7435" max="7435" width="9.5" style="186" customWidth="1"/>
    <col min="7436" max="7436" width="8" style="186" customWidth="1"/>
    <col min="7437" max="7437" width="9.375" style="186" customWidth="1"/>
    <col min="7438" max="7438" width="8.5" style="186" customWidth="1"/>
    <col min="7439" max="7439" width="7.375" style="186" customWidth="1"/>
    <col min="7440" max="7440" width="6.25" style="186" customWidth="1"/>
    <col min="7441" max="7441" width="7.375" style="186" customWidth="1"/>
    <col min="7442" max="7442" width="6.875" style="186" customWidth="1"/>
    <col min="7443" max="7443" width="8.25" style="186" customWidth="1"/>
    <col min="7444" max="7444" width="7.875" style="186" customWidth="1"/>
    <col min="7445" max="7445" width="8.75" style="186" customWidth="1"/>
    <col min="7446" max="7446" width="9.75" style="186" customWidth="1"/>
    <col min="7447" max="7680" width="7.5" style="186"/>
    <col min="7681" max="7681" width="5.25" style="186" customWidth="1"/>
    <col min="7682" max="7682" width="7.875" style="186" customWidth="1"/>
    <col min="7683" max="7683" width="8.875" style="186" customWidth="1"/>
    <col min="7684" max="7684" width="7.375" style="186" customWidth="1"/>
    <col min="7685" max="7685" width="14.375" style="186" customWidth="1"/>
    <col min="7686" max="7686" width="37" style="186" customWidth="1"/>
    <col min="7687" max="7687" width="6.5" style="186" bestFit="1" customWidth="1"/>
    <col min="7688" max="7688" width="10.125" style="186" customWidth="1"/>
    <col min="7689" max="7689" width="7.5" style="186" customWidth="1"/>
    <col min="7690" max="7690" width="7.125" style="186" customWidth="1"/>
    <col min="7691" max="7691" width="9.5" style="186" customWidth="1"/>
    <col min="7692" max="7692" width="8" style="186" customWidth="1"/>
    <col min="7693" max="7693" width="9.375" style="186" customWidth="1"/>
    <col min="7694" max="7694" width="8.5" style="186" customWidth="1"/>
    <col min="7695" max="7695" width="7.375" style="186" customWidth="1"/>
    <col min="7696" max="7696" width="6.25" style="186" customWidth="1"/>
    <col min="7697" max="7697" width="7.375" style="186" customWidth="1"/>
    <col min="7698" max="7698" width="6.875" style="186" customWidth="1"/>
    <col min="7699" max="7699" width="8.25" style="186" customWidth="1"/>
    <col min="7700" max="7700" width="7.875" style="186" customWidth="1"/>
    <col min="7701" max="7701" width="8.75" style="186" customWidth="1"/>
    <col min="7702" max="7702" width="9.75" style="186" customWidth="1"/>
    <col min="7703" max="7936" width="7.5" style="186"/>
    <col min="7937" max="7937" width="5.25" style="186" customWidth="1"/>
    <col min="7938" max="7938" width="7.875" style="186" customWidth="1"/>
    <col min="7939" max="7939" width="8.875" style="186" customWidth="1"/>
    <col min="7940" max="7940" width="7.375" style="186" customWidth="1"/>
    <col min="7941" max="7941" width="14.375" style="186" customWidth="1"/>
    <col min="7942" max="7942" width="37" style="186" customWidth="1"/>
    <col min="7943" max="7943" width="6.5" style="186" bestFit="1" customWidth="1"/>
    <col min="7944" max="7944" width="10.125" style="186" customWidth="1"/>
    <col min="7945" max="7945" width="7.5" style="186" customWidth="1"/>
    <col min="7946" max="7946" width="7.125" style="186" customWidth="1"/>
    <col min="7947" max="7947" width="9.5" style="186" customWidth="1"/>
    <col min="7948" max="7948" width="8" style="186" customWidth="1"/>
    <col min="7949" max="7949" width="9.375" style="186" customWidth="1"/>
    <col min="7950" max="7950" width="8.5" style="186" customWidth="1"/>
    <col min="7951" max="7951" width="7.375" style="186" customWidth="1"/>
    <col min="7952" max="7952" width="6.25" style="186" customWidth="1"/>
    <col min="7953" max="7953" width="7.375" style="186" customWidth="1"/>
    <col min="7954" max="7954" width="6.875" style="186" customWidth="1"/>
    <col min="7955" max="7955" width="8.25" style="186" customWidth="1"/>
    <col min="7956" max="7956" width="7.875" style="186" customWidth="1"/>
    <col min="7957" max="7957" width="8.75" style="186" customWidth="1"/>
    <col min="7958" max="7958" width="9.75" style="186" customWidth="1"/>
    <col min="7959" max="8192" width="7.5" style="186"/>
    <col min="8193" max="8193" width="5.25" style="186" customWidth="1"/>
    <col min="8194" max="8194" width="7.875" style="186" customWidth="1"/>
    <col min="8195" max="8195" width="8.875" style="186" customWidth="1"/>
    <col min="8196" max="8196" width="7.375" style="186" customWidth="1"/>
    <col min="8197" max="8197" width="14.375" style="186" customWidth="1"/>
    <col min="8198" max="8198" width="37" style="186" customWidth="1"/>
    <col min="8199" max="8199" width="6.5" style="186" bestFit="1" customWidth="1"/>
    <col min="8200" max="8200" width="10.125" style="186" customWidth="1"/>
    <col min="8201" max="8201" width="7.5" style="186" customWidth="1"/>
    <col min="8202" max="8202" width="7.125" style="186" customWidth="1"/>
    <col min="8203" max="8203" width="9.5" style="186" customWidth="1"/>
    <col min="8204" max="8204" width="8" style="186" customWidth="1"/>
    <col min="8205" max="8205" width="9.375" style="186" customWidth="1"/>
    <col min="8206" max="8206" width="8.5" style="186" customWidth="1"/>
    <col min="8207" max="8207" width="7.375" style="186" customWidth="1"/>
    <col min="8208" max="8208" width="6.25" style="186" customWidth="1"/>
    <col min="8209" max="8209" width="7.375" style="186" customWidth="1"/>
    <col min="8210" max="8210" width="6.875" style="186" customWidth="1"/>
    <col min="8211" max="8211" width="8.25" style="186" customWidth="1"/>
    <col min="8212" max="8212" width="7.875" style="186" customWidth="1"/>
    <col min="8213" max="8213" width="8.75" style="186" customWidth="1"/>
    <col min="8214" max="8214" width="9.75" style="186" customWidth="1"/>
    <col min="8215" max="8448" width="7.5" style="186"/>
    <col min="8449" max="8449" width="5.25" style="186" customWidth="1"/>
    <col min="8450" max="8450" width="7.875" style="186" customWidth="1"/>
    <col min="8451" max="8451" width="8.875" style="186" customWidth="1"/>
    <col min="8452" max="8452" width="7.375" style="186" customWidth="1"/>
    <col min="8453" max="8453" width="14.375" style="186" customWidth="1"/>
    <col min="8454" max="8454" width="37" style="186" customWidth="1"/>
    <col min="8455" max="8455" width="6.5" style="186" bestFit="1" customWidth="1"/>
    <col min="8456" max="8456" width="10.125" style="186" customWidth="1"/>
    <col min="8457" max="8457" width="7.5" style="186" customWidth="1"/>
    <col min="8458" max="8458" width="7.125" style="186" customWidth="1"/>
    <col min="8459" max="8459" width="9.5" style="186" customWidth="1"/>
    <col min="8460" max="8460" width="8" style="186" customWidth="1"/>
    <col min="8461" max="8461" width="9.375" style="186" customWidth="1"/>
    <col min="8462" max="8462" width="8.5" style="186" customWidth="1"/>
    <col min="8463" max="8463" width="7.375" style="186" customWidth="1"/>
    <col min="8464" max="8464" width="6.25" style="186" customWidth="1"/>
    <col min="8465" max="8465" width="7.375" style="186" customWidth="1"/>
    <col min="8466" max="8466" width="6.875" style="186" customWidth="1"/>
    <col min="8467" max="8467" width="8.25" style="186" customWidth="1"/>
    <col min="8468" max="8468" width="7.875" style="186" customWidth="1"/>
    <col min="8469" max="8469" width="8.75" style="186" customWidth="1"/>
    <col min="8470" max="8470" width="9.75" style="186" customWidth="1"/>
    <col min="8471" max="8704" width="7.5" style="186"/>
    <col min="8705" max="8705" width="5.25" style="186" customWidth="1"/>
    <col min="8706" max="8706" width="7.875" style="186" customWidth="1"/>
    <col min="8707" max="8707" width="8.875" style="186" customWidth="1"/>
    <col min="8708" max="8708" width="7.375" style="186" customWidth="1"/>
    <col min="8709" max="8709" width="14.375" style="186" customWidth="1"/>
    <col min="8710" max="8710" width="37" style="186" customWidth="1"/>
    <col min="8711" max="8711" width="6.5" style="186" bestFit="1" customWidth="1"/>
    <col min="8712" max="8712" width="10.125" style="186" customWidth="1"/>
    <col min="8713" max="8713" width="7.5" style="186" customWidth="1"/>
    <col min="8714" max="8714" width="7.125" style="186" customWidth="1"/>
    <col min="8715" max="8715" width="9.5" style="186" customWidth="1"/>
    <col min="8716" max="8716" width="8" style="186" customWidth="1"/>
    <col min="8717" max="8717" width="9.375" style="186" customWidth="1"/>
    <col min="8718" max="8718" width="8.5" style="186" customWidth="1"/>
    <col min="8719" max="8719" width="7.375" style="186" customWidth="1"/>
    <col min="8720" max="8720" width="6.25" style="186" customWidth="1"/>
    <col min="8721" max="8721" width="7.375" style="186" customWidth="1"/>
    <col min="8722" max="8722" width="6.875" style="186" customWidth="1"/>
    <col min="8723" max="8723" width="8.25" style="186" customWidth="1"/>
    <col min="8724" max="8724" width="7.875" style="186" customWidth="1"/>
    <col min="8725" max="8725" width="8.75" style="186" customWidth="1"/>
    <col min="8726" max="8726" width="9.75" style="186" customWidth="1"/>
    <col min="8727" max="8960" width="7.5" style="186"/>
    <col min="8961" max="8961" width="5.25" style="186" customWidth="1"/>
    <col min="8962" max="8962" width="7.875" style="186" customWidth="1"/>
    <col min="8963" max="8963" width="8.875" style="186" customWidth="1"/>
    <col min="8964" max="8964" width="7.375" style="186" customWidth="1"/>
    <col min="8965" max="8965" width="14.375" style="186" customWidth="1"/>
    <col min="8966" max="8966" width="37" style="186" customWidth="1"/>
    <col min="8967" max="8967" width="6.5" style="186" bestFit="1" customWidth="1"/>
    <col min="8968" max="8968" width="10.125" style="186" customWidth="1"/>
    <col min="8969" max="8969" width="7.5" style="186" customWidth="1"/>
    <col min="8970" max="8970" width="7.125" style="186" customWidth="1"/>
    <col min="8971" max="8971" width="9.5" style="186" customWidth="1"/>
    <col min="8972" max="8972" width="8" style="186" customWidth="1"/>
    <col min="8973" max="8973" width="9.375" style="186" customWidth="1"/>
    <col min="8974" max="8974" width="8.5" style="186" customWidth="1"/>
    <col min="8975" max="8975" width="7.375" style="186" customWidth="1"/>
    <col min="8976" max="8976" width="6.25" style="186" customWidth="1"/>
    <col min="8977" max="8977" width="7.375" style="186" customWidth="1"/>
    <col min="8978" max="8978" width="6.875" style="186" customWidth="1"/>
    <col min="8979" max="8979" width="8.25" style="186" customWidth="1"/>
    <col min="8980" max="8980" width="7.875" style="186" customWidth="1"/>
    <col min="8981" max="8981" width="8.75" style="186" customWidth="1"/>
    <col min="8982" max="8982" width="9.75" style="186" customWidth="1"/>
    <col min="8983" max="9216" width="7.5" style="186"/>
    <col min="9217" max="9217" width="5.25" style="186" customWidth="1"/>
    <col min="9218" max="9218" width="7.875" style="186" customWidth="1"/>
    <col min="9219" max="9219" width="8.875" style="186" customWidth="1"/>
    <col min="9220" max="9220" width="7.375" style="186" customWidth="1"/>
    <col min="9221" max="9221" width="14.375" style="186" customWidth="1"/>
    <col min="9222" max="9222" width="37" style="186" customWidth="1"/>
    <col min="9223" max="9223" width="6.5" style="186" bestFit="1" customWidth="1"/>
    <col min="9224" max="9224" width="10.125" style="186" customWidth="1"/>
    <col min="9225" max="9225" width="7.5" style="186" customWidth="1"/>
    <col min="9226" max="9226" width="7.125" style="186" customWidth="1"/>
    <col min="9227" max="9227" width="9.5" style="186" customWidth="1"/>
    <col min="9228" max="9228" width="8" style="186" customWidth="1"/>
    <col min="9229" max="9229" width="9.375" style="186" customWidth="1"/>
    <col min="9230" max="9230" width="8.5" style="186" customWidth="1"/>
    <col min="9231" max="9231" width="7.375" style="186" customWidth="1"/>
    <col min="9232" max="9232" width="6.25" style="186" customWidth="1"/>
    <col min="9233" max="9233" width="7.375" style="186" customWidth="1"/>
    <col min="9234" max="9234" width="6.875" style="186" customWidth="1"/>
    <col min="9235" max="9235" width="8.25" style="186" customWidth="1"/>
    <col min="9236" max="9236" width="7.875" style="186" customWidth="1"/>
    <col min="9237" max="9237" width="8.75" style="186" customWidth="1"/>
    <col min="9238" max="9238" width="9.75" style="186" customWidth="1"/>
    <col min="9239" max="9472" width="7.5" style="186"/>
    <col min="9473" max="9473" width="5.25" style="186" customWidth="1"/>
    <col min="9474" max="9474" width="7.875" style="186" customWidth="1"/>
    <col min="9475" max="9475" width="8.875" style="186" customWidth="1"/>
    <col min="9476" max="9476" width="7.375" style="186" customWidth="1"/>
    <col min="9477" max="9477" width="14.375" style="186" customWidth="1"/>
    <col min="9478" max="9478" width="37" style="186" customWidth="1"/>
    <col min="9479" max="9479" width="6.5" style="186" bestFit="1" customWidth="1"/>
    <col min="9480" max="9480" width="10.125" style="186" customWidth="1"/>
    <col min="9481" max="9481" width="7.5" style="186" customWidth="1"/>
    <col min="9482" max="9482" width="7.125" style="186" customWidth="1"/>
    <col min="9483" max="9483" width="9.5" style="186" customWidth="1"/>
    <col min="9484" max="9484" width="8" style="186" customWidth="1"/>
    <col min="9485" max="9485" width="9.375" style="186" customWidth="1"/>
    <col min="9486" max="9486" width="8.5" style="186" customWidth="1"/>
    <col min="9487" max="9487" width="7.375" style="186" customWidth="1"/>
    <col min="9488" max="9488" width="6.25" style="186" customWidth="1"/>
    <col min="9489" max="9489" width="7.375" style="186" customWidth="1"/>
    <col min="9490" max="9490" width="6.875" style="186" customWidth="1"/>
    <col min="9491" max="9491" width="8.25" style="186" customWidth="1"/>
    <col min="9492" max="9492" width="7.875" style="186" customWidth="1"/>
    <col min="9493" max="9493" width="8.75" style="186" customWidth="1"/>
    <col min="9494" max="9494" width="9.75" style="186" customWidth="1"/>
    <col min="9495" max="9728" width="7.5" style="186"/>
    <col min="9729" max="9729" width="5.25" style="186" customWidth="1"/>
    <col min="9730" max="9730" width="7.875" style="186" customWidth="1"/>
    <col min="9731" max="9731" width="8.875" style="186" customWidth="1"/>
    <col min="9732" max="9732" width="7.375" style="186" customWidth="1"/>
    <col min="9733" max="9733" width="14.375" style="186" customWidth="1"/>
    <col min="9734" max="9734" width="37" style="186" customWidth="1"/>
    <col min="9735" max="9735" width="6.5" style="186" bestFit="1" customWidth="1"/>
    <col min="9736" max="9736" width="10.125" style="186" customWidth="1"/>
    <col min="9737" max="9737" width="7.5" style="186" customWidth="1"/>
    <col min="9738" max="9738" width="7.125" style="186" customWidth="1"/>
    <col min="9739" max="9739" width="9.5" style="186" customWidth="1"/>
    <col min="9740" max="9740" width="8" style="186" customWidth="1"/>
    <col min="9741" max="9741" width="9.375" style="186" customWidth="1"/>
    <col min="9742" max="9742" width="8.5" style="186" customWidth="1"/>
    <col min="9743" max="9743" width="7.375" style="186" customWidth="1"/>
    <col min="9744" max="9744" width="6.25" style="186" customWidth="1"/>
    <col min="9745" max="9745" width="7.375" style="186" customWidth="1"/>
    <col min="9746" max="9746" width="6.875" style="186" customWidth="1"/>
    <col min="9747" max="9747" width="8.25" style="186" customWidth="1"/>
    <col min="9748" max="9748" width="7.875" style="186" customWidth="1"/>
    <col min="9749" max="9749" width="8.75" style="186" customWidth="1"/>
    <col min="9750" max="9750" width="9.75" style="186" customWidth="1"/>
    <col min="9751" max="9984" width="7.5" style="186"/>
    <col min="9985" max="9985" width="5.25" style="186" customWidth="1"/>
    <col min="9986" max="9986" width="7.875" style="186" customWidth="1"/>
    <col min="9987" max="9987" width="8.875" style="186" customWidth="1"/>
    <col min="9988" max="9988" width="7.375" style="186" customWidth="1"/>
    <col min="9989" max="9989" width="14.375" style="186" customWidth="1"/>
    <col min="9990" max="9990" width="37" style="186" customWidth="1"/>
    <col min="9991" max="9991" width="6.5" style="186" bestFit="1" customWidth="1"/>
    <col min="9992" max="9992" width="10.125" style="186" customWidth="1"/>
    <col min="9993" max="9993" width="7.5" style="186" customWidth="1"/>
    <col min="9994" max="9994" width="7.125" style="186" customWidth="1"/>
    <col min="9995" max="9995" width="9.5" style="186" customWidth="1"/>
    <col min="9996" max="9996" width="8" style="186" customWidth="1"/>
    <col min="9997" max="9997" width="9.375" style="186" customWidth="1"/>
    <col min="9998" max="9998" width="8.5" style="186" customWidth="1"/>
    <col min="9999" max="9999" width="7.375" style="186" customWidth="1"/>
    <col min="10000" max="10000" width="6.25" style="186" customWidth="1"/>
    <col min="10001" max="10001" width="7.375" style="186" customWidth="1"/>
    <col min="10002" max="10002" width="6.875" style="186" customWidth="1"/>
    <col min="10003" max="10003" width="8.25" style="186" customWidth="1"/>
    <col min="10004" max="10004" width="7.875" style="186" customWidth="1"/>
    <col min="10005" max="10005" width="8.75" style="186" customWidth="1"/>
    <col min="10006" max="10006" width="9.75" style="186" customWidth="1"/>
    <col min="10007" max="10240" width="7.5" style="186"/>
    <col min="10241" max="10241" width="5.25" style="186" customWidth="1"/>
    <col min="10242" max="10242" width="7.875" style="186" customWidth="1"/>
    <col min="10243" max="10243" width="8.875" style="186" customWidth="1"/>
    <col min="10244" max="10244" width="7.375" style="186" customWidth="1"/>
    <col min="10245" max="10245" width="14.375" style="186" customWidth="1"/>
    <col min="10246" max="10246" width="37" style="186" customWidth="1"/>
    <col min="10247" max="10247" width="6.5" style="186" bestFit="1" customWidth="1"/>
    <col min="10248" max="10248" width="10.125" style="186" customWidth="1"/>
    <col min="10249" max="10249" width="7.5" style="186" customWidth="1"/>
    <col min="10250" max="10250" width="7.125" style="186" customWidth="1"/>
    <col min="10251" max="10251" width="9.5" style="186" customWidth="1"/>
    <col min="10252" max="10252" width="8" style="186" customWidth="1"/>
    <col min="10253" max="10253" width="9.375" style="186" customWidth="1"/>
    <col min="10254" max="10254" width="8.5" style="186" customWidth="1"/>
    <col min="10255" max="10255" width="7.375" style="186" customWidth="1"/>
    <col min="10256" max="10256" width="6.25" style="186" customWidth="1"/>
    <col min="10257" max="10257" width="7.375" style="186" customWidth="1"/>
    <col min="10258" max="10258" width="6.875" style="186" customWidth="1"/>
    <col min="10259" max="10259" width="8.25" style="186" customWidth="1"/>
    <col min="10260" max="10260" width="7.875" style="186" customWidth="1"/>
    <col min="10261" max="10261" width="8.75" style="186" customWidth="1"/>
    <col min="10262" max="10262" width="9.75" style="186" customWidth="1"/>
    <col min="10263" max="10496" width="7.5" style="186"/>
    <col min="10497" max="10497" width="5.25" style="186" customWidth="1"/>
    <col min="10498" max="10498" width="7.875" style="186" customWidth="1"/>
    <col min="10499" max="10499" width="8.875" style="186" customWidth="1"/>
    <col min="10500" max="10500" width="7.375" style="186" customWidth="1"/>
    <col min="10501" max="10501" width="14.375" style="186" customWidth="1"/>
    <col min="10502" max="10502" width="37" style="186" customWidth="1"/>
    <col min="10503" max="10503" width="6.5" style="186" bestFit="1" customWidth="1"/>
    <col min="10504" max="10504" width="10.125" style="186" customWidth="1"/>
    <col min="10505" max="10505" width="7.5" style="186" customWidth="1"/>
    <col min="10506" max="10506" width="7.125" style="186" customWidth="1"/>
    <col min="10507" max="10507" width="9.5" style="186" customWidth="1"/>
    <col min="10508" max="10508" width="8" style="186" customWidth="1"/>
    <col min="10509" max="10509" width="9.375" style="186" customWidth="1"/>
    <col min="10510" max="10510" width="8.5" style="186" customWidth="1"/>
    <col min="10511" max="10511" width="7.375" style="186" customWidth="1"/>
    <col min="10512" max="10512" width="6.25" style="186" customWidth="1"/>
    <col min="10513" max="10513" width="7.375" style="186" customWidth="1"/>
    <col min="10514" max="10514" width="6.875" style="186" customWidth="1"/>
    <col min="10515" max="10515" width="8.25" style="186" customWidth="1"/>
    <col min="10516" max="10516" width="7.875" style="186" customWidth="1"/>
    <col min="10517" max="10517" width="8.75" style="186" customWidth="1"/>
    <col min="10518" max="10518" width="9.75" style="186" customWidth="1"/>
    <col min="10519" max="10752" width="7.5" style="186"/>
    <col min="10753" max="10753" width="5.25" style="186" customWidth="1"/>
    <col min="10754" max="10754" width="7.875" style="186" customWidth="1"/>
    <col min="10755" max="10755" width="8.875" style="186" customWidth="1"/>
    <col min="10756" max="10756" width="7.375" style="186" customWidth="1"/>
    <col min="10757" max="10757" width="14.375" style="186" customWidth="1"/>
    <col min="10758" max="10758" width="37" style="186" customWidth="1"/>
    <col min="10759" max="10759" width="6.5" style="186" bestFit="1" customWidth="1"/>
    <col min="10760" max="10760" width="10.125" style="186" customWidth="1"/>
    <col min="10761" max="10761" width="7.5" style="186" customWidth="1"/>
    <col min="10762" max="10762" width="7.125" style="186" customWidth="1"/>
    <col min="10763" max="10763" width="9.5" style="186" customWidth="1"/>
    <col min="10764" max="10764" width="8" style="186" customWidth="1"/>
    <col min="10765" max="10765" width="9.375" style="186" customWidth="1"/>
    <col min="10766" max="10766" width="8.5" style="186" customWidth="1"/>
    <col min="10767" max="10767" width="7.375" style="186" customWidth="1"/>
    <col min="10768" max="10768" width="6.25" style="186" customWidth="1"/>
    <col min="10769" max="10769" width="7.375" style="186" customWidth="1"/>
    <col min="10770" max="10770" width="6.875" style="186" customWidth="1"/>
    <col min="10771" max="10771" width="8.25" style="186" customWidth="1"/>
    <col min="10772" max="10772" width="7.875" style="186" customWidth="1"/>
    <col min="10773" max="10773" width="8.75" style="186" customWidth="1"/>
    <col min="10774" max="10774" width="9.75" style="186" customWidth="1"/>
    <col min="10775" max="11008" width="7.5" style="186"/>
    <col min="11009" max="11009" width="5.25" style="186" customWidth="1"/>
    <col min="11010" max="11010" width="7.875" style="186" customWidth="1"/>
    <col min="11011" max="11011" width="8.875" style="186" customWidth="1"/>
    <col min="11012" max="11012" width="7.375" style="186" customWidth="1"/>
    <col min="11013" max="11013" width="14.375" style="186" customWidth="1"/>
    <col min="11014" max="11014" width="37" style="186" customWidth="1"/>
    <col min="11015" max="11015" width="6.5" style="186" bestFit="1" customWidth="1"/>
    <col min="11016" max="11016" width="10.125" style="186" customWidth="1"/>
    <col min="11017" max="11017" width="7.5" style="186" customWidth="1"/>
    <col min="11018" max="11018" width="7.125" style="186" customWidth="1"/>
    <col min="11019" max="11019" width="9.5" style="186" customWidth="1"/>
    <col min="11020" max="11020" width="8" style="186" customWidth="1"/>
    <col min="11021" max="11021" width="9.375" style="186" customWidth="1"/>
    <col min="11022" max="11022" width="8.5" style="186" customWidth="1"/>
    <col min="11023" max="11023" width="7.375" style="186" customWidth="1"/>
    <col min="11024" max="11024" width="6.25" style="186" customWidth="1"/>
    <col min="11025" max="11025" width="7.375" style="186" customWidth="1"/>
    <col min="11026" max="11026" width="6.875" style="186" customWidth="1"/>
    <col min="11027" max="11027" width="8.25" style="186" customWidth="1"/>
    <col min="11028" max="11028" width="7.875" style="186" customWidth="1"/>
    <col min="11029" max="11029" width="8.75" style="186" customWidth="1"/>
    <col min="11030" max="11030" width="9.75" style="186" customWidth="1"/>
    <col min="11031" max="11264" width="7.5" style="186"/>
    <col min="11265" max="11265" width="5.25" style="186" customWidth="1"/>
    <col min="11266" max="11266" width="7.875" style="186" customWidth="1"/>
    <col min="11267" max="11267" width="8.875" style="186" customWidth="1"/>
    <col min="11268" max="11268" width="7.375" style="186" customWidth="1"/>
    <col min="11269" max="11269" width="14.375" style="186" customWidth="1"/>
    <col min="11270" max="11270" width="37" style="186" customWidth="1"/>
    <col min="11271" max="11271" width="6.5" style="186" bestFit="1" customWidth="1"/>
    <col min="11272" max="11272" width="10.125" style="186" customWidth="1"/>
    <col min="11273" max="11273" width="7.5" style="186" customWidth="1"/>
    <col min="11274" max="11274" width="7.125" style="186" customWidth="1"/>
    <col min="11275" max="11275" width="9.5" style="186" customWidth="1"/>
    <col min="11276" max="11276" width="8" style="186" customWidth="1"/>
    <col min="11277" max="11277" width="9.375" style="186" customWidth="1"/>
    <col min="11278" max="11278" width="8.5" style="186" customWidth="1"/>
    <col min="11279" max="11279" width="7.375" style="186" customWidth="1"/>
    <col min="11280" max="11280" width="6.25" style="186" customWidth="1"/>
    <col min="11281" max="11281" width="7.375" style="186" customWidth="1"/>
    <col min="11282" max="11282" width="6.875" style="186" customWidth="1"/>
    <col min="11283" max="11283" width="8.25" style="186" customWidth="1"/>
    <col min="11284" max="11284" width="7.875" style="186" customWidth="1"/>
    <col min="11285" max="11285" width="8.75" style="186" customWidth="1"/>
    <col min="11286" max="11286" width="9.75" style="186" customWidth="1"/>
    <col min="11287" max="11520" width="7.5" style="186"/>
    <col min="11521" max="11521" width="5.25" style="186" customWidth="1"/>
    <col min="11522" max="11522" width="7.875" style="186" customWidth="1"/>
    <col min="11523" max="11523" width="8.875" style="186" customWidth="1"/>
    <col min="11524" max="11524" width="7.375" style="186" customWidth="1"/>
    <col min="11525" max="11525" width="14.375" style="186" customWidth="1"/>
    <col min="11526" max="11526" width="37" style="186" customWidth="1"/>
    <col min="11527" max="11527" width="6.5" style="186" bestFit="1" customWidth="1"/>
    <col min="11528" max="11528" width="10.125" style="186" customWidth="1"/>
    <col min="11529" max="11529" width="7.5" style="186" customWidth="1"/>
    <col min="11530" max="11530" width="7.125" style="186" customWidth="1"/>
    <col min="11531" max="11531" width="9.5" style="186" customWidth="1"/>
    <col min="11532" max="11532" width="8" style="186" customWidth="1"/>
    <col min="11533" max="11533" width="9.375" style="186" customWidth="1"/>
    <col min="11534" max="11534" width="8.5" style="186" customWidth="1"/>
    <col min="11535" max="11535" width="7.375" style="186" customWidth="1"/>
    <col min="11536" max="11536" width="6.25" style="186" customWidth="1"/>
    <col min="11537" max="11537" width="7.375" style="186" customWidth="1"/>
    <col min="11538" max="11538" width="6.875" style="186" customWidth="1"/>
    <col min="11539" max="11539" width="8.25" style="186" customWidth="1"/>
    <col min="11540" max="11540" width="7.875" style="186" customWidth="1"/>
    <col min="11541" max="11541" width="8.75" style="186" customWidth="1"/>
    <col min="11542" max="11542" width="9.75" style="186" customWidth="1"/>
    <col min="11543" max="11776" width="7.5" style="186"/>
    <col min="11777" max="11777" width="5.25" style="186" customWidth="1"/>
    <col min="11778" max="11778" width="7.875" style="186" customWidth="1"/>
    <col min="11779" max="11779" width="8.875" style="186" customWidth="1"/>
    <col min="11780" max="11780" width="7.375" style="186" customWidth="1"/>
    <col min="11781" max="11781" width="14.375" style="186" customWidth="1"/>
    <col min="11782" max="11782" width="37" style="186" customWidth="1"/>
    <col min="11783" max="11783" width="6.5" style="186" bestFit="1" customWidth="1"/>
    <col min="11784" max="11784" width="10.125" style="186" customWidth="1"/>
    <col min="11785" max="11785" width="7.5" style="186" customWidth="1"/>
    <col min="11786" max="11786" width="7.125" style="186" customWidth="1"/>
    <col min="11787" max="11787" width="9.5" style="186" customWidth="1"/>
    <col min="11788" max="11788" width="8" style="186" customWidth="1"/>
    <col min="11789" max="11789" width="9.375" style="186" customWidth="1"/>
    <col min="11790" max="11790" width="8.5" style="186" customWidth="1"/>
    <col min="11791" max="11791" width="7.375" style="186" customWidth="1"/>
    <col min="11792" max="11792" width="6.25" style="186" customWidth="1"/>
    <col min="11793" max="11793" width="7.375" style="186" customWidth="1"/>
    <col min="11794" max="11794" width="6.875" style="186" customWidth="1"/>
    <col min="11795" max="11795" width="8.25" style="186" customWidth="1"/>
    <col min="11796" max="11796" width="7.875" style="186" customWidth="1"/>
    <col min="11797" max="11797" width="8.75" style="186" customWidth="1"/>
    <col min="11798" max="11798" width="9.75" style="186" customWidth="1"/>
    <col min="11799" max="12032" width="7.5" style="186"/>
    <col min="12033" max="12033" width="5.25" style="186" customWidth="1"/>
    <col min="12034" max="12034" width="7.875" style="186" customWidth="1"/>
    <col min="12035" max="12035" width="8.875" style="186" customWidth="1"/>
    <col min="12036" max="12036" width="7.375" style="186" customWidth="1"/>
    <col min="12037" max="12037" width="14.375" style="186" customWidth="1"/>
    <col min="12038" max="12038" width="37" style="186" customWidth="1"/>
    <col min="12039" max="12039" width="6.5" style="186" bestFit="1" customWidth="1"/>
    <col min="12040" max="12040" width="10.125" style="186" customWidth="1"/>
    <col min="12041" max="12041" width="7.5" style="186" customWidth="1"/>
    <col min="12042" max="12042" width="7.125" style="186" customWidth="1"/>
    <col min="12043" max="12043" width="9.5" style="186" customWidth="1"/>
    <col min="12044" max="12044" width="8" style="186" customWidth="1"/>
    <col min="12045" max="12045" width="9.375" style="186" customWidth="1"/>
    <col min="12046" max="12046" width="8.5" style="186" customWidth="1"/>
    <col min="12047" max="12047" width="7.375" style="186" customWidth="1"/>
    <col min="12048" max="12048" width="6.25" style="186" customWidth="1"/>
    <col min="12049" max="12049" width="7.375" style="186" customWidth="1"/>
    <col min="12050" max="12050" width="6.875" style="186" customWidth="1"/>
    <col min="12051" max="12051" width="8.25" style="186" customWidth="1"/>
    <col min="12052" max="12052" width="7.875" style="186" customWidth="1"/>
    <col min="12053" max="12053" width="8.75" style="186" customWidth="1"/>
    <col min="12054" max="12054" width="9.75" style="186" customWidth="1"/>
    <col min="12055" max="12288" width="7.5" style="186"/>
    <col min="12289" max="12289" width="5.25" style="186" customWidth="1"/>
    <col min="12290" max="12290" width="7.875" style="186" customWidth="1"/>
    <col min="12291" max="12291" width="8.875" style="186" customWidth="1"/>
    <col min="12292" max="12292" width="7.375" style="186" customWidth="1"/>
    <col min="12293" max="12293" width="14.375" style="186" customWidth="1"/>
    <col min="12294" max="12294" width="37" style="186" customWidth="1"/>
    <col min="12295" max="12295" width="6.5" style="186" bestFit="1" customWidth="1"/>
    <col min="12296" max="12296" width="10.125" style="186" customWidth="1"/>
    <col min="12297" max="12297" width="7.5" style="186" customWidth="1"/>
    <col min="12298" max="12298" width="7.125" style="186" customWidth="1"/>
    <col min="12299" max="12299" width="9.5" style="186" customWidth="1"/>
    <col min="12300" max="12300" width="8" style="186" customWidth="1"/>
    <col min="12301" max="12301" width="9.375" style="186" customWidth="1"/>
    <col min="12302" max="12302" width="8.5" style="186" customWidth="1"/>
    <col min="12303" max="12303" width="7.375" style="186" customWidth="1"/>
    <col min="12304" max="12304" width="6.25" style="186" customWidth="1"/>
    <col min="12305" max="12305" width="7.375" style="186" customWidth="1"/>
    <col min="12306" max="12306" width="6.875" style="186" customWidth="1"/>
    <col min="12307" max="12307" width="8.25" style="186" customWidth="1"/>
    <col min="12308" max="12308" width="7.875" style="186" customWidth="1"/>
    <col min="12309" max="12309" width="8.75" style="186" customWidth="1"/>
    <col min="12310" max="12310" width="9.75" style="186" customWidth="1"/>
    <col min="12311" max="12544" width="7.5" style="186"/>
    <col min="12545" max="12545" width="5.25" style="186" customWidth="1"/>
    <col min="12546" max="12546" width="7.875" style="186" customWidth="1"/>
    <col min="12547" max="12547" width="8.875" style="186" customWidth="1"/>
    <col min="12548" max="12548" width="7.375" style="186" customWidth="1"/>
    <col min="12549" max="12549" width="14.375" style="186" customWidth="1"/>
    <col min="12550" max="12550" width="37" style="186" customWidth="1"/>
    <col min="12551" max="12551" width="6.5" style="186" bestFit="1" customWidth="1"/>
    <col min="12552" max="12552" width="10.125" style="186" customWidth="1"/>
    <col min="12553" max="12553" width="7.5" style="186" customWidth="1"/>
    <col min="12554" max="12554" width="7.125" style="186" customWidth="1"/>
    <col min="12555" max="12555" width="9.5" style="186" customWidth="1"/>
    <col min="12556" max="12556" width="8" style="186" customWidth="1"/>
    <col min="12557" max="12557" width="9.375" style="186" customWidth="1"/>
    <col min="12558" max="12558" width="8.5" style="186" customWidth="1"/>
    <col min="12559" max="12559" width="7.375" style="186" customWidth="1"/>
    <col min="12560" max="12560" width="6.25" style="186" customWidth="1"/>
    <col min="12561" max="12561" width="7.375" style="186" customWidth="1"/>
    <col min="12562" max="12562" width="6.875" style="186" customWidth="1"/>
    <col min="12563" max="12563" width="8.25" style="186" customWidth="1"/>
    <col min="12564" max="12564" width="7.875" style="186" customWidth="1"/>
    <col min="12565" max="12565" width="8.75" style="186" customWidth="1"/>
    <col min="12566" max="12566" width="9.75" style="186" customWidth="1"/>
    <col min="12567" max="12800" width="7.5" style="186"/>
    <col min="12801" max="12801" width="5.25" style="186" customWidth="1"/>
    <col min="12802" max="12802" width="7.875" style="186" customWidth="1"/>
    <col min="12803" max="12803" width="8.875" style="186" customWidth="1"/>
    <col min="12804" max="12804" width="7.375" style="186" customWidth="1"/>
    <col min="12805" max="12805" width="14.375" style="186" customWidth="1"/>
    <col min="12806" max="12806" width="37" style="186" customWidth="1"/>
    <col min="12807" max="12807" width="6.5" style="186" bestFit="1" customWidth="1"/>
    <col min="12808" max="12808" width="10.125" style="186" customWidth="1"/>
    <col min="12809" max="12809" width="7.5" style="186" customWidth="1"/>
    <col min="12810" max="12810" width="7.125" style="186" customWidth="1"/>
    <col min="12811" max="12811" width="9.5" style="186" customWidth="1"/>
    <col min="12812" max="12812" width="8" style="186" customWidth="1"/>
    <col min="12813" max="12813" width="9.375" style="186" customWidth="1"/>
    <col min="12814" max="12814" width="8.5" style="186" customWidth="1"/>
    <col min="12815" max="12815" width="7.375" style="186" customWidth="1"/>
    <col min="12816" max="12816" width="6.25" style="186" customWidth="1"/>
    <col min="12817" max="12817" width="7.375" style="186" customWidth="1"/>
    <col min="12818" max="12818" width="6.875" style="186" customWidth="1"/>
    <col min="12819" max="12819" width="8.25" style="186" customWidth="1"/>
    <col min="12820" max="12820" width="7.875" style="186" customWidth="1"/>
    <col min="12821" max="12821" width="8.75" style="186" customWidth="1"/>
    <col min="12822" max="12822" width="9.75" style="186" customWidth="1"/>
    <col min="12823" max="13056" width="7.5" style="186"/>
    <col min="13057" max="13057" width="5.25" style="186" customWidth="1"/>
    <col min="13058" max="13058" width="7.875" style="186" customWidth="1"/>
    <col min="13059" max="13059" width="8.875" style="186" customWidth="1"/>
    <col min="13060" max="13060" width="7.375" style="186" customWidth="1"/>
    <col min="13061" max="13061" width="14.375" style="186" customWidth="1"/>
    <col min="13062" max="13062" width="37" style="186" customWidth="1"/>
    <col min="13063" max="13063" width="6.5" style="186" bestFit="1" customWidth="1"/>
    <col min="13064" max="13064" width="10.125" style="186" customWidth="1"/>
    <col min="13065" max="13065" width="7.5" style="186" customWidth="1"/>
    <col min="13066" max="13066" width="7.125" style="186" customWidth="1"/>
    <col min="13067" max="13067" width="9.5" style="186" customWidth="1"/>
    <col min="13068" max="13068" width="8" style="186" customWidth="1"/>
    <col min="13069" max="13069" width="9.375" style="186" customWidth="1"/>
    <col min="13070" max="13070" width="8.5" style="186" customWidth="1"/>
    <col min="13071" max="13071" width="7.375" style="186" customWidth="1"/>
    <col min="13072" max="13072" width="6.25" style="186" customWidth="1"/>
    <col min="13073" max="13073" width="7.375" style="186" customWidth="1"/>
    <col min="13074" max="13074" width="6.875" style="186" customWidth="1"/>
    <col min="13075" max="13075" width="8.25" style="186" customWidth="1"/>
    <col min="13076" max="13076" width="7.875" style="186" customWidth="1"/>
    <col min="13077" max="13077" width="8.75" style="186" customWidth="1"/>
    <col min="13078" max="13078" width="9.75" style="186" customWidth="1"/>
    <col min="13079" max="13312" width="7.5" style="186"/>
    <col min="13313" max="13313" width="5.25" style="186" customWidth="1"/>
    <col min="13314" max="13314" width="7.875" style="186" customWidth="1"/>
    <col min="13315" max="13315" width="8.875" style="186" customWidth="1"/>
    <col min="13316" max="13316" width="7.375" style="186" customWidth="1"/>
    <col min="13317" max="13317" width="14.375" style="186" customWidth="1"/>
    <col min="13318" max="13318" width="37" style="186" customWidth="1"/>
    <col min="13319" max="13319" width="6.5" style="186" bestFit="1" customWidth="1"/>
    <col min="13320" max="13320" width="10.125" style="186" customWidth="1"/>
    <col min="13321" max="13321" width="7.5" style="186" customWidth="1"/>
    <col min="13322" max="13322" width="7.125" style="186" customWidth="1"/>
    <col min="13323" max="13323" width="9.5" style="186" customWidth="1"/>
    <col min="13324" max="13324" width="8" style="186" customWidth="1"/>
    <col min="13325" max="13325" width="9.375" style="186" customWidth="1"/>
    <col min="13326" max="13326" width="8.5" style="186" customWidth="1"/>
    <col min="13327" max="13327" width="7.375" style="186" customWidth="1"/>
    <col min="13328" max="13328" width="6.25" style="186" customWidth="1"/>
    <col min="13329" max="13329" width="7.375" style="186" customWidth="1"/>
    <col min="13330" max="13330" width="6.875" style="186" customWidth="1"/>
    <col min="13331" max="13331" width="8.25" style="186" customWidth="1"/>
    <col min="13332" max="13332" width="7.875" style="186" customWidth="1"/>
    <col min="13333" max="13333" width="8.75" style="186" customWidth="1"/>
    <col min="13334" max="13334" width="9.75" style="186" customWidth="1"/>
    <col min="13335" max="13568" width="7.5" style="186"/>
    <col min="13569" max="13569" width="5.25" style="186" customWidth="1"/>
    <col min="13570" max="13570" width="7.875" style="186" customWidth="1"/>
    <col min="13571" max="13571" width="8.875" style="186" customWidth="1"/>
    <col min="13572" max="13572" width="7.375" style="186" customWidth="1"/>
    <col min="13573" max="13573" width="14.375" style="186" customWidth="1"/>
    <col min="13574" max="13574" width="37" style="186" customWidth="1"/>
    <col min="13575" max="13575" width="6.5" style="186" bestFit="1" customWidth="1"/>
    <col min="13576" max="13576" width="10.125" style="186" customWidth="1"/>
    <col min="13577" max="13577" width="7.5" style="186" customWidth="1"/>
    <col min="13578" max="13578" width="7.125" style="186" customWidth="1"/>
    <col min="13579" max="13579" width="9.5" style="186" customWidth="1"/>
    <col min="13580" max="13580" width="8" style="186" customWidth="1"/>
    <col min="13581" max="13581" width="9.375" style="186" customWidth="1"/>
    <col min="13582" max="13582" width="8.5" style="186" customWidth="1"/>
    <col min="13583" max="13583" width="7.375" style="186" customWidth="1"/>
    <col min="13584" max="13584" width="6.25" style="186" customWidth="1"/>
    <col min="13585" max="13585" width="7.375" style="186" customWidth="1"/>
    <col min="13586" max="13586" width="6.875" style="186" customWidth="1"/>
    <col min="13587" max="13587" width="8.25" style="186" customWidth="1"/>
    <col min="13588" max="13588" width="7.875" style="186" customWidth="1"/>
    <col min="13589" max="13589" width="8.75" style="186" customWidth="1"/>
    <col min="13590" max="13590" width="9.75" style="186" customWidth="1"/>
    <col min="13591" max="13824" width="7.5" style="186"/>
    <col min="13825" max="13825" width="5.25" style="186" customWidth="1"/>
    <col min="13826" max="13826" width="7.875" style="186" customWidth="1"/>
    <col min="13827" max="13827" width="8.875" style="186" customWidth="1"/>
    <col min="13828" max="13828" width="7.375" style="186" customWidth="1"/>
    <col min="13829" max="13829" width="14.375" style="186" customWidth="1"/>
    <col min="13830" max="13830" width="37" style="186" customWidth="1"/>
    <col min="13831" max="13831" width="6.5" style="186" bestFit="1" customWidth="1"/>
    <col min="13832" max="13832" width="10.125" style="186" customWidth="1"/>
    <col min="13833" max="13833" width="7.5" style="186" customWidth="1"/>
    <col min="13834" max="13834" width="7.125" style="186" customWidth="1"/>
    <col min="13835" max="13835" width="9.5" style="186" customWidth="1"/>
    <col min="13836" max="13836" width="8" style="186" customWidth="1"/>
    <col min="13837" max="13837" width="9.375" style="186" customWidth="1"/>
    <col min="13838" max="13838" width="8.5" style="186" customWidth="1"/>
    <col min="13839" max="13839" width="7.375" style="186" customWidth="1"/>
    <col min="13840" max="13840" width="6.25" style="186" customWidth="1"/>
    <col min="13841" max="13841" width="7.375" style="186" customWidth="1"/>
    <col min="13842" max="13842" width="6.875" style="186" customWidth="1"/>
    <col min="13843" max="13843" width="8.25" style="186" customWidth="1"/>
    <col min="13844" max="13844" width="7.875" style="186" customWidth="1"/>
    <col min="13845" max="13845" width="8.75" style="186" customWidth="1"/>
    <col min="13846" max="13846" width="9.75" style="186" customWidth="1"/>
    <col min="13847" max="14080" width="7.5" style="186"/>
    <col min="14081" max="14081" width="5.25" style="186" customWidth="1"/>
    <col min="14082" max="14082" width="7.875" style="186" customWidth="1"/>
    <col min="14083" max="14083" width="8.875" style="186" customWidth="1"/>
    <col min="14084" max="14084" width="7.375" style="186" customWidth="1"/>
    <col min="14085" max="14085" width="14.375" style="186" customWidth="1"/>
    <col min="14086" max="14086" width="37" style="186" customWidth="1"/>
    <col min="14087" max="14087" width="6.5" style="186" bestFit="1" customWidth="1"/>
    <col min="14088" max="14088" width="10.125" style="186" customWidth="1"/>
    <col min="14089" max="14089" width="7.5" style="186" customWidth="1"/>
    <col min="14090" max="14090" width="7.125" style="186" customWidth="1"/>
    <col min="14091" max="14091" width="9.5" style="186" customWidth="1"/>
    <col min="14092" max="14092" width="8" style="186" customWidth="1"/>
    <col min="14093" max="14093" width="9.375" style="186" customWidth="1"/>
    <col min="14094" max="14094" width="8.5" style="186" customWidth="1"/>
    <col min="14095" max="14095" width="7.375" style="186" customWidth="1"/>
    <col min="14096" max="14096" width="6.25" style="186" customWidth="1"/>
    <col min="14097" max="14097" width="7.375" style="186" customWidth="1"/>
    <col min="14098" max="14098" width="6.875" style="186" customWidth="1"/>
    <col min="14099" max="14099" width="8.25" style="186" customWidth="1"/>
    <col min="14100" max="14100" width="7.875" style="186" customWidth="1"/>
    <col min="14101" max="14101" width="8.75" style="186" customWidth="1"/>
    <col min="14102" max="14102" width="9.75" style="186" customWidth="1"/>
    <col min="14103" max="14336" width="7.5" style="186"/>
    <col min="14337" max="14337" width="5.25" style="186" customWidth="1"/>
    <col min="14338" max="14338" width="7.875" style="186" customWidth="1"/>
    <col min="14339" max="14339" width="8.875" style="186" customWidth="1"/>
    <col min="14340" max="14340" width="7.375" style="186" customWidth="1"/>
    <col min="14341" max="14341" width="14.375" style="186" customWidth="1"/>
    <col min="14342" max="14342" width="37" style="186" customWidth="1"/>
    <col min="14343" max="14343" width="6.5" style="186" bestFit="1" customWidth="1"/>
    <col min="14344" max="14344" width="10.125" style="186" customWidth="1"/>
    <col min="14345" max="14345" width="7.5" style="186" customWidth="1"/>
    <col min="14346" max="14346" width="7.125" style="186" customWidth="1"/>
    <col min="14347" max="14347" width="9.5" style="186" customWidth="1"/>
    <col min="14348" max="14348" width="8" style="186" customWidth="1"/>
    <col min="14349" max="14349" width="9.375" style="186" customWidth="1"/>
    <col min="14350" max="14350" width="8.5" style="186" customWidth="1"/>
    <col min="14351" max="14351" width="7.375" style="186" customWidth="1"/>
    <col min="14352" max="14352" width="6.25" style="186" customWidth="1"/>
    <col min="14353" max="14353" width="7.375" style="186" customWidth="1"/>
    <col min="14354" max="14354" width="6.875" style="186" customWidth="1"/>
    <col min="14355" max="14355" width="8.25" style="186" customWidth="1"/>
    <col min="14356" max="14356" width="7.875" style="186" customWidth="1"/>
    <col min="14357" max="14357" width="8.75" style="186" customWidth="1"/>
    <col min="14358" max="14358" width="9.75" style="186" customWidth="1"/>
    <col min="14359" max="14592" width="7.5" style="186"/>
    <col min="14593" max="14593" width="5.25" style="186" customWidth="1"/>
    <col min="14594" max="14594" width="7.875" style="186" customWidth="1"/>
    <col min="14595" max="14595" width="8.875" style="186" customWidth="1"/>
    <col min="14596" max="14596" width="7.375" style="186" customWidth="1"/>
    <col min="14597" max="14597" width="14.375" style="186" customWidth="1"/>
    <col min="14598" max="14598" width="37" style="186" customWidth="1"/>
    <col min="14599" max="14599" width="6.5" style="186" bestFit="1" customWidth="1"/>
    <col min="14600" max="14600" width="10.125" style="186" customWidth="1"/>
    <col min="14601" max="14601" width="7.5" style="186" customWidth="1"/>
    <col min="14602" max="14602" width="7.125" style="186" customWidth="1"/>
    <col min="14603" max="14603" width="9.5" style="186" customWidth="1"/>
    <col min="14604" max="14604" width="8" style="186" customWidth="1"/>
    <col min="14605" max="14605" width="9.375" style="186" customWidth="1"/>
    <col min="14606" max="14606" width="8.5" style="186" customWidth="1"/>
    <col min="14607" max="14607" width="7.375" style="186" customWidth="1"/>
    <col min="14608" max="14608" width="6.25" style="186" customWidth="1"/>
    <col min="14609" max="14609" width="7.375" style="186" customWidth="1"/>
    <col min="14610" max="14610" width="6.875" style="186" customWidth="1"/>
    <col min="14611" max="14611" width="8.25" style="186" customWidth="1"/>
    <col min="14612" max="14612" width="7.875" style="186" customWidth="1"/>
    <col min="14613" max="14613" width="8.75" style="186" customWidth="1"/>
    <col min="14614" max="14614" width="9.75" style="186" customWidth="1"/>
    <col min="14615" max="14848" width="7.5" style="186"/>
    <col min="14849" max="14849" width="5.25" style="186" customWidth="1"/>
    <col min="14850" max="14850" width="7.875" style="186" customWidth="1"/>
    <col min="14851" max="14851" width="8.875" style="186" customWidth="1"/>
    <col min="14852" max="14852" width="7.375" style="186" customWidth="1"/>
    <col min="14853" max="14853" width="14.375" style="186" customWidth="1"/>
    <col min="14854" max="14854" width="37" style="186" customWidth="1"/>
    <col min="14855" max="14855" width="6.5" style="186" bestFit="1" customWidth="1"/>
    <col min="14856" max="14856" width="10.125" style="186" customWidth="1"/>
    <col min="14857" max="14857" width="7.5" style="186" customWidth="1"/>
    <col min="14858" max="14858" width="7.125" style="186" customWidth="1"/>
    <col min="14859" max="14859" width="9.5" style="186" customWidth="1"/>
    <col min="14860" max="14860" width="8" style="186" customWidth="1"/>
    <col min="14861" max="14861" width="9.375" style="186" customWidth="1"/>
    <col min="14862" max="14862" width="8.5" style="186" customWidth="1"/>
    <col min="14863" max="14863" width="7.375" style="186" customWidth="1"/>
    <col min="14864" max="14864" width="6.25" style="186" customWidth="1"/>
    <col min="14865" max="14865" width="7.375" style="186" customWidth="1"/>
    <col min="14866" max="14866" width="6.875" style="186" customWidth="1"/>
    <col min="14867" max="14867" width="8.25" style="186" customWidth="1"/>
    <col min="14868" max="14868" width="7.875" style="186" customWidth="1"/>
    <col min="14869" max="14869" width="8.75" style="186" customWidth="1"/>
    <col min="14870" max="14870" width="9.75" style="186" customWidth="1"/>
    <col min="14871" max="15104" width="7.5" style="186"/>
    <col min="15105" max="15105" width="5.25" style="186" customWidth="1"/>
    <col min="15106" max="15106" width="7.875" style="186" customWidth="1"/>
    <col min="15107" max="15107" width="8.875" style="186" customWidth="1"/>
    <col min="15108" max="15108" width="7.375" style="186" customWidth="1"/>
    <col min="15109" max="15109" width="14.375" style="186" customWidth="1"/>
    <col min="15110" max="15110" width="37" style="186" customWidth="1"/>
    <col min="15111" max="15111" width="6.5" style="186" bestFit="1" customWidth="1"/>
    <col min="15112" max="15112" width="10.125" style="186" customWidth="1"/>
    <col min="15113" max="15113" width="7.5" style="186" customWidth="1"/>
    <col min="15114" max="15114" width="7.125" style="186" customWidth="1"/>
    <col min="15115" max="15115" width="9.5" style="186" customWidth="1"/>
    <col min="15116" max="15116" width="8" style="186" customWidth="1"/>
    <col min="15117" max="15117" width="9.375" style="186" customWidth="1"/>
    <col min="15118" max="15118" width="8.5" style="186" customWidth="1"/>
    <col min="15119" max="15119" width="7.375" style="186" customWidth="1"/>
    <col min="15120" max="15120" width="6.25" style="186" customWidth="1"/>
    <col min="15121" max="15121" width="7.375" style="186" customWidth="1"/>
    <col min="15122" max="15122" width="6.875" style="186" customWidth="1"/>
    <col min="15123" max="15123" width="8.25" style="186" customWidth="1"/>
    <col min="15124" max="15124" width="7.875" style="186" customWidth="1"/>
    <col min="15125" max="15125" width="8.75" style="186" customWidth="1"/>
    <col min="15126" max="15126" width="9.75" style="186" customWidth="1"/>
    <col min="15127" max="15360" width="7.5" style="186"/>
    <col min="15361" max="15361" width="5.25" style="186" customWidth="1"/>
    <col min="15362" max="15362" width="7.875" style="186" customWidth="1"/>
    <col min="15363" max="15363" width="8.875" style="186" customWidth="1"/>
    <col min="15364" max="15364" width="7.375" style="186" customWidth="1"/>
    <col min="15365" max="15365" width="14.375" style="186" customWidth="1"/>
    <col min="15366" max="15366" width="37" style="186" customWidth="1"/>
    <col min="15367" max="15367" width="6.5" style="186" bestFit="1" customWidth="1"/>
    <col min="15368" max="15368" width="10.125" style="186" customWidth="1"/>
    <col min="15369" max="15369" width="7.5" style="186" customWidth="1"/>
    <col min="15370" max="15370" width="7.125" style="186" customWidth="1"/>
    <col min="15371" max="15371" width="9.5" style="186" customWidth="1"/>
    <col min="15372" max="15372" width="8" style="186" customWidth="1"/>
    <col min="15373" max="15373" width="9.375" style="186" customWidth="1"/>
    <col min="15374" max="15374" width="8.5" style="186" customWidth="1"/>
    <col min="15375" max="15375" width="7.375" style="186" customWidth="1"/>
    <col min="15376" max="15376" width="6.25" style="186" customWidth="1"/>
    <col min="15377" max="15377" width="7.375" style="186" customWidth="1"/>
    <col min="15378" max="15378" width="6.875" style="186" customWidth="1"/>
    <col min="15379" max="15379" width="8.25" style="186" customWidth="1"/>
    <col min="15380" max="15380" width="7.875" style="186" customWidth="1"/>
    <col min="15381" max="15381" width="8.75" style="186" customWidth="1"/>
    <col min="15382" max="15382" width="9.75" style="186" customWidth="1"/>
    <col min="15383" max="15616" width="7.5" style="186"/>
    <col min="15617" max="15617" width="5.25" style="186" customWidth="1"/>
    <col min="15618" max="15618" width="7.875" style="186" customWidth="1"/>
    <col min="15619" max="15619" width="8.875" style="186" customWidth="1"/>
    <col min="15620" max="15620" width="7.375" style="186" customWidth="1"/>
    <col min="15621" max="15621" width="14.375" style="186" customWidth="1"/>
    <col min="15622" max="15622" width="37" style="186" customWidth="1"/>
    <col min="15623" max="15623" width="6.5" style="186" bestFit="1" customWidth="1"/>
    <col min="15624" max="15624" width="10.125" style="186" customWidth="1"/>
    <col min="15625" max="15625" width="7.5" style="186" customWidth="1"/>
    <col min="15626" max="15626" width="7.125" style="186" customWidth="1"/>
    <col min="15627" max="15627" width="9.5" style="186" customWidth="1"/>
    <col min="15628" max="15628" width="8" style="186" customWidth="1"/>
    <col min="15629" max="15629" width="9.375" style="186" customWidth="1"/>
    <col min="15630" max="15630" width="8.5" style="186" customWidth="1"/>
    <col min="15631" max="15631" width="7.375" style="186" customWidth="1"/>
    <col min="15632" max="15632" width="6.25" style="186" customWidth="1"/>
    <col min="15633" max="15633" width="7.375" style="186" customWidth="1"/>
    <col min="15634" max="15634" width="6.875" style="186" customWidth="1"/>
    <col min="15635" max="15635" width="8.25" style="186" customWidth="1"/>
    <col min="15636" max="15636" width="7.875" style="186" customWidth="1"/>
    <col min="15637" max="15637" width="8.75" style="186" customWidth="1"/>
    <col min="15638" max="15638" width="9.75" style="186" customWidth="1"/>
    <col min="15639" max="15872" width="7.5" style="186"/>
    <col min="15873" max="15873" width="5.25" style="186" customWidth="1"/>
    <col min="15874" max="15874" width="7.875" style="186" customWidth="1"/>
    <col min="15875" max="15875" width="8.875" style="186" customWidth="1"/>
    <col min="15876" max="15876" width="7.375" style="186" customWidth="1"/>
    <col min="15877" max="15877" width="14.375" style="186" customWidth="1"/>
    <col min="15878" max="15878" width="37" style="186" customWidth="1"/>
    <col min="15879" max="15879" width="6.5" style="186" bestFit="1" customWidth="1"/>
    <col min="15880" max="15880" width="10.125" style="186" customWidth="1"/>
    <col min="15881" max="15881" width="7.5" style="186" customWidth="1"/>
    <col min="15882" max="15882" width="7.125" style="186" customWidth="1"/>
    <col min="15883" max="15883" width="9.5" style="186" customWidth="1"/>
    <col min="15884" max="15884" width="8" style="186" customWidth="1"/>
    <col min="15885" max="15885" width="9.375" style="186" customWidth="1"/>
    <col min="15886" max="15886" width="8.5" style="186" customWidth="1"/>
    <col min="15887" max="15887" width="7.375" style="186" customWidth="1"/>
    <col min="15888" max="15888" width="6.25" style="186" customWidth="1"/>
    <col min="15889" max="15889" width="7.375" style="186" customWidth="1"/>
    <col min="15890" max="15890" width="6.875" style="186" customWidth="1"/>
    <col min="15891" max="15891" width="8.25" style="186" customWidth="1"/>
    <col min="15892" max="15892" width="7.875" style="186" customWidth="1"/>
    <col min="15893" max="15893" width="8.75" style="186" customWidth="1"/>
    <col min="15894" max="15894" width="9.75" style="186" customWidth="1"/>
    <col min="15895" max="16128" width="7.5" style="186"/>
    <col min="16129" max="16129" width="5.25" style="186" customWidth="1"/>
    <col min="16130" max="16130" width="7.875" style="186" customWidth="1"/>
    <col min="16131" max="16131" width="8.875" style="186" customWidth="1"/>
    <col min="16132" max="16132" width="7.375" style="186" customWidth="1"/>
    <col min="16133" max="16133" width="14.375" style="186" customWidth="1"/>
    <col min="16134" max="16134" width="37" style="186" customWidth="1"/>
    <col min="16135" max="16135" width="6.5" style="186" bestFit="1" customWidth="1"/>
    <col min="16136" max="16136" width="10.125" style="186" customWidth="1"/>
    <col min="16137" max="16137" width="7.5" style="186" customWidth="1"/>
    <col min="16138" max="16138" width="7.125" style="186" customWidth="1"/>
    <col min="16139" max="16139" width="9.5" style="186" customWidth="1"/>
    <col min="16140" max="16140" width="8" style="186" customWidth="1"/>
    <col min="16141" max="16141" width="9.375" style="186" customWidth="1"/>
    <col min="16142" max="16142" width="8.5" style="186" customWidth="1"/>
    <col min="16143" max="16143" width="7.375" style="186" customWidth="1"/>
    <col min="16144" max="16144" width="6.25" style="186" customWidth="1"/>
    <col min="16145" max="16145" width="7.375" style="186" customWidth="1"/>
    <col min="16146" max="16146" width="6.875" style="186" customWidth="1"/>
    <col min="16147" max="16147" width="8.25" style="186" customWidth="1"/>
    <col min="16148" max="16148" width="7.875" style="186" customWidth="1"/>
    <col min="16149" max="16149" width="8.75" style="186" customWidth="1"/>
    <col min="16150" max="16150" width="9.75" style="186" customWidth="1"/>
    <col min="16151" max="16384" width="7.5" style="186"/>
  </cols>
  <sheetData>
    <row r="1" spans="1:28" s="182" customFormat="1" ht="18" customHeight="1">
      <c r="A1" s="344" t="s">
        <v>407</v>
      </c>
      <c r="B1" s="335"/>
      <c r="C1" s="328" t="s">
        <v>236</v>
      </c>
      <c r="D1" s="329"/>
      <c r="E1" s="330"/>
      <c r="F1" s="330"/>
      <c r="G1" s="330"/>
      <c r="H1" s="331" t="s">
        <v>20</v>
      </c>
      <c r="I1" s="329"/>
      <c r="J1" s="329"/>
      <c r="K1" s="329"/>
      <c r="L1" s="329"/>
      <c r="M1" s="332"/>
      <c r="N1" s="332"/>
      <c r="O1" s="333"/>
      <c r="P1" s="333"/>
      <c r="Q1" s="332"/>
      <c r="R1" s="333"/>
      <c r="S1" s="333"/>
      <c r="T1" s="333"/>
      <c r="U1" s="334"/>
      <c r="V1" s="334"/>
      <c r="X1" s="183"/>
    </row>
    <row r="2" spans="1:28" s="182" customFormat="1" ht="7.5" customHeight="1">
      <c r="A2" s="344"/>
      <c r="B2" s="335"/>
      <c r="C2" s="335"/>
      <c r="D2" s="329"/>
      <c r="E2" s="330"/>
      <c r="F2" s="330"/>
      <c r="G2" s="330"/>
      <c r="H2" s="331"/>
      <c r="I2" s="329"/>
      <c r="J2" s="329"/>
      <c r="K2" s="329"/>
      <c r="L2" s="329"/>
      <c r="M2" s="332"/>
      <c r="N2" s="332"/>
      <c r="O2" s="333"/>
      <c r="P2" s="333"/>
      <c r="Q2" s="332"/>
      <c r="R2" s="333"/>
      <c r="S2" s="333"/>
      <c r="T2" s="333"/>
      <c r="U2" s="334"/>
      <c r="V2" s="334"/>
      <c r="X2" s="183"/>
    </row>
    <row r="3" spans="1:28" s="182" customFormat="1" ht="18">
      <c r="A3" s="344" t="s">
        <v>42</v>
      </c>
      <c r="B3" s="335"/>
      <c r="C3" s="328" t="s">
        <v>139</v>
      </c>
      <c r="D3" s="337"/>
      <c r="E3" s="330"/>
      <c r="F3" s="330"/>
      <c r="G3" s="330"/>
      <c r="H3"/>
      <c r="I3" s="329"/>
      <c r="J3" s="329"/>
      <c r="K3" s="329"/>
      <c r="L3" s="329"/>
      <c r="M3" s="332"/>
      <c r="N3" s="338" t="s">
        <v>521</v>
      </c>
      <c r="O3" s="333"/>
      <c r="P3" s="333"/>
      <c r="Q3" s="332"/>
      <c r="R3" s="333"/>
      <c r="S3" s="333"/>
      <c r="T3" s="333"/>
      <c r="U3" s="332"/>
      <c r="V3" s="332"/>
      <c r="X3" s="183"/>
    </row>
    <row r="4" spans="1:28" s="182" customFormat="1" ht="7.5" customHeight="1">
      <c r="A4" s="344"/>
      <c r="B4" s="335"/>
      <c r="C4" s="337"/>
      <c r="D4" s="335"/>
      <c r="E4" s="339"/>
      <c r="F4" s="339"/>
      <c r="G4" s="339"/>
      <c r="H4" s="340"/>
      <c r="I4" s="341"/>
      <c r="J4" s="341"/>
      <c r="K4" s="329"/>
      <c r="L4" s="329"/>
      <c r="M4" s="332"/>
      <c r="N4" s="332"/>
      <c r="O4" s="333"/>
      <c r="P4" s="333"/>
      <c r="Q4" s="332"/>
      <c r="R4" s="333"/>
      <c r="S4" s="333"/>
      <c r="T4" s="342"/>
      <c r="U4" s="332"/>
      <c r="V4" s="332"/>
      <c r="X4" s="183"/>
    </row>
    <row r="5" spans="1:28" s="182" customFormat="1" ht="15.75" customHeight="1">
      <c r="A5" s="344" t="s">
        <v>408</v>
      </c>
      <c r="B5" s="335"/>
      <c r="C5" s="328" t="s">
        <v>409</v>
      </c>
      <c r="D5" s="337"/>
      <c r="E5" s="339"/>
      <c r="F5" s="339"/>
      <c r="G5" s="339"/>
      <c r="H5" s="340"/>
      <c r="I5" s="341"/>
      <c r="J5" s="341"/>
      <c r="K5" s="329"/>
      <c r="L5" s="329"/>
      <c r="M5" s="332"/>
      <c r="N5" s="332"/>
      <c r="O5" s="333"/>
      <c r="P5" s="333"/>
      <c r="Q5" s="332"/>
      <c r="R5" s="333"/>
      <c r="S5" s="333"/>
      <c r="T5" s="342"/>
      <c r="U5" s="332"/>
      <c r="V5" s="332"/>
      <c r="X5" s="183"/>
    </row>
    <row r="6" spans="1:28" s="182" customFormat="1" ht="7.5" customHeight="1">
      <c r="A6" s="344"/>
      <c r="B6" s="335"/>
      <c r="C6" s="337"/>
      <c r="D6" s="335"/>
      <c r="E6" s="330"/>
      <c r="F6" s="330"/>
      <c r="G6" s="330"/>
      <c r="H6" s="331"/>
      <c r="I6" s="329"/>
      <c r="J6" s="329"/>
      <c r="K6" s="329"/>
      <c r="L6" s="329"/>
      <c r="M6" s="332"/>
      <c r="N6" s="332"/>
      <c r="O6" s="333"/>
      <c r="P6" s="333"/>
      <c r="Q6" s="332"/>
      <c r="R6" s="333"/>
      <c r="S6" s="333"/>
      <c r="T6" s="333"/>
      <c r="U6" s="332"/>
      <c r="V6" s="332"/>
      <c r="X6" s="183"/>
    </row>
    <row r="7" spans="1:28" s="182" customFormat="1">
      <c r="A7" s="344" t="s">
        <v>213</v>
      </c>
      <c r="B7" s="335"/>
      <c r="C7" s="328" t="s">
        <v>236</v>
      </c>
      <c r="D7" s="337"/>
      <c r="E7" s="330"/>
      <c r="F7" s="330"/>
      <c r="G7" s="330"/>
      <c r="H7" s="331"/>
      <c r="I7" s="329"/>
      <c r="J7" s="329"/>
      <c r="K7" s="329"/>
      <c r="L7" s="329"/>
      <c r="M7" s="332"/>
      <c r="N7" s="334"/>
      <c r="O7" s="342"/>
      <c r="P7" s="342"/>
      <c r="Q7" s="334"/>
      <c r="R7" s="342"/>
      <c r="S7" s="342"/>
      <c r="T7" s="342"/>
      <c r="U7" s="334"/>
      <c r="V7" s="332"/>
      <c r="X7" s="183"/>
    </row>
    <row r="8" spans="1:28" s="182" customFormat="1" ht="10.5" customHeight="1">
      <c r="A8" s="329"/>
      <c r="B8" s="335"/>
      <c r="C8" s="335"/>
      <c r="D8" s="329"/>
      <c r="E8" s="330"/>
      <c r="F8" s="330"/>
      <c r="G8" s="330"/>
      <c r="H8" s="331"/>
      <c r="I8" s="329"/>
      <c r="J8" s="329"/>
      <c r="K8" s="329"/>
      <c r="L8" s="329"/>
      <c r="M8" s="332"/>
      <c r="N8" s="334"/>
      <c r="O8" s="342"/>
      <c r="P8" s="342"/>
      <c r="Q8" s="334"/>
      <c r="R8" s="342"/>
      <c r="S8" s="342"/>
      <c r="T8" s="342"/>
      <c r="U8" s="334"/>
      <c r="V8" s="332"/>
      <c r="X8" s="183"/>
    </row>
    <row r="9" spans="1:28" s="182" customFormat="1">
      <c r="A9" s="329" t="s">
        <v>410</v>
      </c>
      <c r="B9" s="335"/>
      <c r="C9" s="328" t="s">
        <v>411</v>
      </c>
      <c r="D9" s="329"/>
      <c r="E9" s="330"/>
      <c r="F9" s="330"/>
      <c r="G9" s="330"/>
      <c r="H9" s="331"/>
      <c r="I9" s="329"/>
      <c r="J9" s="329"/>
      <c r="K9" s="329"/>
      <c r="L9" s="329"/>
      <c r="M9" s="332"/>
      <c r="N9" s="334"/>
      <c r="O9" s="342"/>
      <c r="P9" s="342"/>
      <c r="Q9" s="334"/>
      <c r="R9" s="342"/>
      <c r="S9" s="342"/>
      <c r="T9" s="342"/>
      <c r="U9" s="334"/>
      <c r="V9" s="332"/>
      <c r="X9" s="183"/>
    </row>
    <row r="10" spans="1:28" s="182" customFormat="1" ht="15" thickBot="1">
      <c r="A10" s="335"/>
      <c r="B10" s="335"/>
      <c r="C10" s="335"/>
      <c r="D10" s="329"/>
      <c r="E10" s="344"/>
      <c r="F10" s="344"/>
      <c r="G10" s="344"/>
      <c r="H10" s="345"/>
      <c r="I10" s="346"/>
      <c r="J10" s="346"/>
      <c r="K10" s="346"/>
      <c r="L10" s="346"/>
      <c r="M10" s="332"/>
      <c r="N10" s="332"/>
      <c r="O10" s="333"/>
      <c r="P10" s="333"/>
      <c r="Q10" s="332"/>
      <c r="R10" s="333"/>
      <c r="S10" s="347"/>
      <c r="T10" s="347"/>
      <c r="U10" s="332"/>
      <c r="V10" s="332"/>
    </row>
    <row r="11" spans="1:28" s="184" customFormat="1" ht="15" thickBot="1">
      <c r="A11" s="348"/>
      <c r="B11" s="348"/>
      <c r="C11" s="348"/>
      <c r="D11" s="349"/>
      <c r="E11" s="350"/>
      <c r="F11" s="350" t="s">
        <v>156</v>
      </c>
      <c r="G11" s="350"/>
      <c r="H11" s="351"/>
      <c r="I11" s="352"/>
      <c r="J11" s="352"/>
      <c r="K11" s="352"/>
      <c r="L11" s="353"/>
      <c r="M11" s="354"/>
      <c r="N11" s="354"/>
      <c r="O11" s="355"/>
      <c r="P11" s="355"/>
      <c r="Q11" s="354"/>
      <c r="R11" s="355"/>
      <c r="S11" s="356" t="s">
        <v>156</v>
      </c>
      <c r="T11" s="357"/>
      <c r="U11" s="354"/>
      <c r="V11" s="354"/>
    </row>
    <row r="12" spans="1:28" s="184" customFormat="1" ht="15" thickTop="1">
      <c r="A12" s="348"/>
      <c r="B12" s="348"/>
      <c r="C12" s="348"/>
      <c r="D12" s="358"/>
      <c r="E12" s="359"/>
      <c r="F12" s="359"/>
      <c r="G12" s="359"/>
      <c r="H12" s="360"/>
      <c r="I12" s="361"/>
      <c r="J12" s="361"/>
      <c r="K12" s="361"/>
      <c r="L12" s="362"/>
      <c r="M12" s="354"/>
      <c r="N12" s="354"/>
      <c r="O12" s="355"/>
      <c r="P12" s="355"/>
      <c r="Q12" s="354"/>
      <c r="R12" s="355"/>
      <c r="S12" s="363"/>
      <c r="T12" s="364"/>
      <c r="U12" s="354"/>
      <c r="V12" s="354"/>
    </row>
    <row r="13" spans="1:28" s="184" customFormat="1" ht="28.5" customHeight="1">
      <c r="A13" s="348"/>
      <c r="B13" s="348"/>
      <c r="C13" s="348"/>
      <c r="D13" s="365" t="s">
        <v>157</v>
      </c>
      <c r="E13" s="366" t="s">
        <v>158</v>
      </c>
      <c r="F13" s="367" t="s">
        <v>159</v>
      </c>
      <c r="G13" s="366" t="s">
        <v>160</v>
      </c>
      <c r="H13" s="368" t="s">
        <v>161</v>
      </c>
      <c r="I13" s="369" t="s">
        <v>162</v>
      </c>
      <c r="J13" s="369" t="s">
        <v>163</v>
      </c>
      <c r="K13" s="369" t="s">
        <v>164</v>
      </c>
      <c r="L13" s="370" t="s">
        <v>165</v>
      </c>
      <c r="M13" s="371" t="s">
        <v>166</v>
      </c>
      <c r="N13" s="372" t="s">
        <v>167</v>
      </c>
      <c r="O13" s="373" t="s">
        <v>168</v>
      </c>
      <c r="P13" s="373" t="s">
        <v>169</v>
      </c>
      <c r="Q13" s="374" t="s">
        <v>170</v>
      </c>
      <c r="R13" s="373" t="s">
        <v>171</v>
      </c>
      <c r="S13" s="375" t="s">
        <v>172</v>
      </c>
      <c r="T13" s="376" t="s">
        <v>173</v>
      </c>
      <c r="U13" s="372" t="s">
        <v>174</v>
      </c>
      <c r="V13" s="377" t="s">
        <v>175</v>
      </c>
    </row>
    <row r="14" spans="1:28" s="185" customFormat="1" ht="30" customHeight="1">
      <c r="A14" s="539" t="s">
        <v>148</v>
      </c>
      <c r="B14" s="539" t="s">
        <v>188</v>
      </c>
      <c r="C14" s="548" t="s">
        <v>189</v>
      </c>
      <c r="D14" s="550" t="s">
        <v>190</v>
      </c>
      <c r="E14" s="541" t="s">
        <v>191</v>
      </c>
      <c r="F14" s="539" t="s">
        <v>192</v>
      </c>
      <c r="G14" s="541" t="s">
        <v>193</v>
      </c>
      <c r="H14" s="542" t="s">
        <v>176</v>
      </c>
      <c r="I14" s="544" t="s">
        <v>194</v>
      </c>
      <c r="J14" s="378" t="s">
        <v>20</v>
      </c>
      <c r="K14" s="546" t="s">
        <v>177</v>
      </c>
      <c r="L14" s="547"/>
      <c r="M14" s="379" t="s">
        <v>178</v>
      </c>
      <c r="N14" s="380" t="s">
        <v>179</v>
      </c>
      <c r="O14" s="381" t="s">
        <v>180</v>
      </c>
      <c r="P14" s="382" t="s">
        <v>181</v>
      </c>
      <c r="Q14" s="380" t="s">
        <v>182</v>
      </c>
      <c r="R14" s="383" t="s">
        <v>183</v>
      </c>
      <c r="S14" s="384" t="s">
        <v>184</v>
      </c>
      <c r="T14" s="385" t="s">
        <v>185</v>
      </c>
      <c r="U14" s="386" t="s">
        <v>186</v>
      </c>
      <c r="V14" s="380" t="s">
        <v>187</v>
      </c>
    </row>
    <row r="15" spans="1:28" s="106" customFormat="1" ht="28">
      <c r="A15" s="540"/>
      <c r="B15" s="540"/>
      <c r="C15" s="549"/>
      <c r="D15" s="551"/>
      <c r="E15" s="540"/>
      <c r="F15" s="540"/>
      <c r="G15" s="540"/>
      <c r="H15" s="543"/>
      <c r="I15" s="545"/>
      <c r="J15" s="400" t="s">
        <v>195</v>
      </c>
      <c r="K15" s="400" t="s">
        <v>196</v>
      </c>
      <c r="L15" s="388" t="s">
        <v>197</v>
      </c>
      <c r="M15" s="389" t="s">
        <v>198</v>
      </c>
      <c r="N15" s="390" t="s">
        <v>283</v>
      </c>
      <c r="O15" s="390" t="s">
        <v>204</v>
      </c>
      <c r="P15" s="390" t="s">
        <v>199</v>
      </c>
      <c r="Q15" s="390" t="s">
        <v>200</v>
      </c>
      <c r="R15" s="391" t="s">
        <v>412</v>
      </c>
      <c r="S15" s="392" t="s">
        <v>201</v>
      </c>
      <c r="T15" s="393" t="s">
        <v>201</v>
      </c>
      <c r="U15" s="389" t="s">
        <v>202</v>
      </c>
      <c r="V15" s="390" t="s">
        <v>203</v>
      </c>
      <c r="W15" s="253"/>
      <c r="X15" s="253"/>
      <c r="Y15" s="253"/>
      <c r="Z15" s="254"/>
      <c r="AA15" s="255"/>
      <c r="AB15" s="252"/>
    </row>
    <row r="16" spans="1:28" s="106" customFormat="1">
      <c r="A16" s="192">
        <v>1</v>
      </c>
      <c r="B16" s="228" t="s">
        <v>413</v>
      </c>
      <c r="C16" s="228" t="s">
        <v>413</v>
      </c>
      <c r="D16" s="228">
        <v>103555</v>
      </c>
      <c r="E16" s="193" t="s">
        <v>499</v>
      </c>
      <c r="F16" s="193" t="s">
        <v>522</v>
      </c>
      <c r="G16" s="192" t="s">
        <v>500</v>
      </c>
      <c r="H16" s="408">
        <v>14438</v>
      </c>
      <c r="I16" s="409">
        <v>0</v>
      </c>
      <c r="J16" s="409">
        <v>0</v>
      </c>
      <c r="K16" s="406" t="s">
        <v>245</v>
      </c>
      <c r="L16" s="408">
        <v>0</v>
      </c>
      <c r="M16" s="401">
        <f t="shared" ref="M16:M17" si="0">+H16+I16+J16+L16</f>
        <v>14438</v>
      </c>
      <c r="N16" s="408">
        <f>+M16*28.41%</f>
        <v>4101.8357999999998</v>
      </c>
      <c r="O16" s="408">
        <v>494</v>
      </c>
      <c r="P16" s="409"/>
      <c r="Q16" s="408">
        <f t="shared" ref="Q16:Q17" si="1">+M16*1.45%</f>
        <v>209.351</v>
      </c>
      <c r="R16" s="408">
        <v>178</v>
      </c>
      <c r="S16" s="408">
        <v>6510</v>
      </c>
      <c r="T16" s="408">
        <v>404</v>
      </c>
      <c r="U16" s="401">
        <f>SUM(N16:T16)</f>
        <v>11897.186799999999</v>
      </c>
      <c r="V16" s="401">
        <f t="shared" ref="V16:V17" si="2">+U16+M16</f>
        <v>26335.186799999999</v>
      </c>
      <c r="W16" s="253"/>
      <c r="X16" s="253"/>
      <c r="Y16" s="253"/>
      <c r="Z16" s="254"/>
      <c r="AA16" s="255"/>
      <c r="AB16" s="407"/>
    </row>
    <row r="17" spans="1:28" s="106" customFormat="1">
      <c r="A17" s="192">
        <v>2</v>
      </c>
      <c r="B17" s="228" t="s">
        <v>413</v>
      </c>
      <c r="C17" s="228" t="s">
        <v>413</v>
      </c>
      <c r="D17" s="228">
        <v>103659</v>
      </c>
      <c r="E17" s="193" t="s">
        <v>499</v>
      </c>
      <c r="F17" s="193" t="s">
        <v>523</v>
      </c>
      <c r="G17" s="192" t="s">
        <v>500</v>
      </c>
      <c r="H17" s="408">
        <v>14438</v>
      </c>
      <c r="I17" s="409">
        <v>0</v>
      </c>
      <c r="J17" s="409">
        <v>0</v>
      </c>
      <c r="K17" s="406" t="s">
        <v>245</v>
      </c>
      <c r="L17" s="408">
        <v>0</v>
      </c>
      <c r="M17" s="401">
        <f t="shared" si="0"/>
        <v>14438</v>
      </c>
      <c r="N17" s="408">
        <f>+M17*28.41%</f>
        <v>4101.8357999999998</v>
      </c>
      <c r="O17" s="408">
        <v>494</v>
      </c>
      <c r="P17" s="409"/>
      <c r="Q17" s="408">
        <f t="shared" si="1"/>
        <v>209.351</v>
      </c>
      <c r="R17" s="408">
        <v>178</v>
      </c>
      <c r="S17" s="408">
        <v>6510</v>
      </c>
      <c r="T17" s="408">
        <v>404</v>
      </c>
      <c r="U17" s="401">
        <f t="shared" ref="U17" si="3">SUM(N17:T17)</f>
        <v>11897.186799999999</v>
      </c>
      <c r="V17" s="401">
        <f t="shared" si="2"/>
        <v>26335.186799999999</v>
      </c>
      <c r="W17" s="253"/>
      <c r="X17" s="253"/>
      <c r="Y17" s="253"/>
      <c r="Z17" s="254"/>
      <c r="AA17" s="255"/>
      <c r="AB17" s="407"/>
    </row>
    <row r="18" spans="1:28" s="106" customFormat="1">
      <c r="A18" s="405">
        <v>2</v>
      </c>
      <c r="B18" s="261"/>
      <c r="C18" s="261"/>
      <c r="D18" s="261"/>
      <c r="E18" s="262"/>
      <c r="F18" s="262"/>
      <c r="G18" s="260"/>
      <c r="H18" s="395">
        <f>SUM(H16:H17)</f>
        <v>28876</v>
      </c>
      <c r="I18" s="396">
        <f>SUM(I16:I17)</f>
        <v>0</v>
      </c>
      <c r="J18" s="396">
        <f>SUM(J16:J17)</f>
        <v>0</v>
      </c>
      <c r="K18" s="397"/>
      <c r="L18" s="395">
        <f t="shared" ref="L18:U18" si="4">SUM(L16:L17)</f>
        <v>0</v>
      </c>
      <c r="M18" s="395">
        <f t="shared" si="4"/>
        <v>28876</v>
      </c>
      <c r="N18" s="395">
        <f t="shared" si="4"/>
        <v>8203.6715999999997</v>
      </c>
      <c r="O18" s="395">
        <f t="shared" si="4"/>
        <v>988</v>
      </c>
      <c r="P18" s="396">
        <f t="shared" si="4"/>
        <v>0</v>
      </c>
      <c r="Q18" s="395">
        <f t="shared" si="4"/>
        <v>418.702</v>
      </c>
      <c r="R18" s="395">
        <f t="shared" si="4"/>
        <v>356</v>
      </c>
      <c r="S18" s="395">
        <f t="shared" si="4"/>
        <v>13020</v>
      </c>
      <c r="T18" s="395">
        <f t="shared" si="4"/>
        <v>808</v>
      </c>
      <c r="U18" s="395">
        <f t="shared" si="4"/>
        <v>23794.373599999999</v>
      </c>
      <c r="V18" s="395">
        <f>SUM(V16:V17)</f>
        <v>52670.373599999999</v>
      </c>
      <c r="W18" s="253"/>
      <c r="X18" s="253"/>
      <c r="Y18" s="253"/>
      <c r="Z18" s="254"/>
      <c r="AA18" s="255"/>
      <c r="AB18" s="407"/>
    </row>
  </sheetData>
  <mergeCells count="10">
    <mergeCell ref="A14:A15"/>
    <mergeCell ref="B14:B15"/>
    <mergeCell ref="C14:C15"/>
    <mergeCell ref="D14:D15"/>
    <mergeCell ref="E14:E15"/>
    <mergeCell ref="F14:F15"/>
    <mergeCell ref="G14:G15"/>
    <mergeCell ref="H14:H15"/>
    <mergeCell ref="I14:I15"/>
    <mergeCell ref="K14:L14"/>
  </mergeCells>
  <phoneticPr fontId="12" type="noConversion"/>
  <pageMargins left="0.69" right="0.22" top="0.75" bottom="0.75" header="0.3" footer="0.3"/>
  <pageSetup paperSize="5" scale="55"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20"/>
  <sheetViews>
    <sheetView topLeftCell="G1" zoomScale="90" zoomScaleNormal="90" zoomScalePageLayoutView="90" workbookViewId="0">
      <selection activeCell="S24" sqref="S24"/>
    </sheetView>
  </sheetViews>
  <sheetFormatPr baseColWidth="10" defaultColWidth="8.625" defaultRowHeight="14" x14ac:dyDescent="0"/>
  <cols>
    <col min="1" max="1" width="5.25" style="411" customWidth="1"/>
    <col min="2" max="2" width="10" style="411" customWidth="1"/>
    <col min="3" max="3" width="10.75" style="411" customWidth="1"/>
    <col min="4" max="4" width="8.625" style="411"/>
    <col min="5" max="5" width="14.125" style="411" customWidth="1"/>
    <col min="6" max="6" width="35.375" style="411" customWidth="1"/>
    <col min="7" max="7" width="8.625" style="411"/>
    <col min="8" max="8" width="10" style="411" customWidth="1"/>
    <col min="9" max="10" width="8.625" style="411"/>
    <col min="11" max="11" width="8.875" style="411" customWidth="1"/>
    <col min="12" max="12" width="9.5" style="411" bestFit="1" customWidth="1"/>
    <col min="13" max="13" width="9.875" style="411" customWidth="1"/>
    <col min="14" max="14" width="9.375" style="411" customWidth="1"/>
    <col min="15" max="15" width="10.75" style="411" customWidth="1"/>
    <col min="16" max="17" width="9.375" style="411" customWidth="1"/>
    <col min="18" max="18" width="8.625" style="411" bestFit="1" customWidth="1"/>
    <col min="19" max="19" width="9.625" style="411" customWidth="1"/>
    <col min="20" max="20" width="8.625" style="411" bestFit="1" customWidth="1"/>
    <col min="21" max="21" width="9.5" style="411" customWidth="1"/>
    <col min="22" max="22" width="11.5" style="411" customWidth="1"/>
    <col min="23" max="16384" width="8.625" style="411"/>
  </cols>
  <sheetData>
    <row r="1" spans="1:24" ht="9" customHeight="1">
      <c r="A1" s="398"/>
      <c r="B1" s="399"/>
      <c r="C1" s="398"/>
      <c r="D1" s="398"/>
      <c r="E1" s="398"/>
      <c r="F1" s="398"/>
      <c r="G1" s="398"/>
      <c r="H1" s="399"/>
      <c r="I1" s="399"/>
      <c r="J1" s="398"/>
      <c r="K1" s="398"/>
      <c r="L1" s="398"/>
      <c r="M1" s="398"/>
      <c r="N1" s="398"/>
      <c r="O1" s="398"/>
      <c r="P1" s="398"/>
      <c r="Q1" s="398"/>
      <c r="R1" s="398"/>
      <c r="S1" s="398"/>
      <c r="T1" s="398"/>
      <c r="U1" s="398"/>
      <c r="V1" s="398"/>
      <c r="W1" s="398"/>
      <c r="X1" s="398"/>
    </row>
    <row r="2" spans="1:24" ht="15">
      <c r="A2" s="412" t="s">
        <v>407</v>
      </c>
      <c r="B2" s="413"/>
      <c r="C2" s="414" t="s">
        <v>236</v>
      </c>
      <c r="D2" s="415"/>
      <c r="E2" s="416"/>
      <c r="F2" s="416"/>
      <c r="G2" s="416"/>
      <c r="H2" s="331" t="s">
        <v>20</v>
      </c>
      <c r="I2" s="415"/>
      <c r="J2" s="415"/>
      <c r="K2" s="415"/>
      <c r="L2" s="415"/>
      <c r="M2" s="332"/>
      <c r="N2" s="332"/>
      <c r="O2" s="333"/>
      <c r="P2" s="333"/>
      <c r="Q2" s="332"/>
      <c r="R2" s="333"/>
      <c r="S2" s="333"/>
      <c r="T2" s="333"/>
      <c r="U2" s="334"/>
      <c r="V2" s="334"/>
      <c r="W2" s="417"/>
      <c r="X2" s="418"/>
    </row>
    <row r="3" spans="1:24" ht="3.75" customHeight="1">
      <c r="A3" s="412"/>
      <c r="B3" s="413"/>
      <c r="C3" s="419"/>
      <c r="D3" s="415"/>
      <c r="E3" s="416"/>
      <c r="F3" s="416"/>
      <c r="G3" s="416"/>
      <c r="H3" s="331"/>
      <c r="I3" s="415"/>
      <c r="J3" s="415"/>
      <c r="K3" s="415"/>
      <c r="L3" s="415"/>
      <c r="M3" s="332"/>
      <c r="N3" s="332"/>
      <c r="O3" s="333"/>
      <c r="P3" s="333"/>
      <c r="Q3" s="332"/>
      <c r="R3" s="333"/>
      <c r="S3" s="333"/>
      <c r="T3" s="333"/>
      <c r="U3" s="334"/>
      <c r="V3" s="334"/>
      <c r="W3" s="417"/>
      <c r="X3" s="418"/>
    </row>
    <row r="4" spans="1:24" ht="18">
      <c r="A4" s="420" t="s">
        <v>42</v>
      </c>
      <c r="B4" s="413"/>
      <c r="C4" s="414" t="s">
        <v>139</v>
      </c>
      <c r="D4" s="417"/>
      <c r="E4" s="416"/>
      <c r="F4" s="416"/>
      <c r="G4" s="416"/>
      <c r="I4" s="415"/>
      <c r="J4" s="415"/>
      <c r="K4" s="415"/>
      <c r="L4" s="415"/>
      <c r="M4" s="332"/>
      <c r="N4" s="338" t="s">
        <v>531</v>
      </c>
      <c r="O4" s="333"/>
      <c r="P4" s="333"/>
      <c r="Q4" s="332"/>
      <c r="R4" s="333"/>
      <c r="S4" s="333"/>
      <c r="T4" s="333"/>
      <c r="U4" s="332"/>
      <c r="V4" s="332"/>
      <c r="W4" s="417"/>
      <c r="X4" s="418"/>
    </row>
    <row r="5" spans="1:24" ht="3" customHeight="1">
      <c r="A5" s="412"/>
      <c r="B5" s="413"/>
      <c r="C5" s="417"/>
      <c r="D5" s="419"/>
      <c r="E5" s="421"/>
      <c r="F5" s="421"/>
      <c r="G5" s="421"/>
      <c r="H5" s="340"/>
      <c r="I5" s="422"/>
      <c r="J5" s="422"/>
      <c r="K5" s="415"/>
      <c r="L5" s="415"/>
      <c r="M5" s="332"/>
      <c r="N5" s="332"/>
      <c r="O5" s="333"/>
      <c r="P5" s="333"/>
      <c r="Q5" s="332"/>
      <c r="R5" s="333"/>
      <c r="S5" s="333"/>
      <c r="T5" s="342"/>
      <c r="U5" s="332"/>
      <c r="V5" s="332"/>
      <c r="W5" s="417"/>
      <c r="X5" s="418"/>
    </row>
    <row r="6" spans="1:24" ht="15">
      <c r="A6" s="412" t="s">
        <v>408</v>
      </c>
      <c r="B6" s="413"/>
      <c r="C6" s="414" t="s">
        <v>409</v>
      </c>
      <c r="D6" s="417"/>
      <c r="E6" s="421"/>
      <c r="F6" s="421"/>
      <c r="G6" s="421"/>
      <c r="H6" s="340"/>
      <c r="I6" s="422"/>
      <c r="J6" s="422"/>
      <c r="K6" s="415"/>
      <c r="L6" s="415"/>
      <c r="M6" s="332"/>
      <c r="N6" s="332"/>
      <c r="O6" s="333"/>
      <c r="P6" s="333"/>
      <c r="Q6" s="332"/>
      <c r="R6" s="333"/>
      <c r="S6" s="333"/>
      <c r="T6" s="342"/>
      <c r="U6" s="332"/>
      <c r="V6" s="332"/>
      <c r="W6" s="417"/>
      <c r="X6" s="418"/>
    </row>
    <row r="7" spans="1:24" ht="3.75" customHeight="1">
      <c r="A7" s="412"/>
      <c r="B7" s="413"/>
      <c r="C7" s="417"/>
      <c r="D7" s="419"/>
      <c r="E7" s="416"/>
      <c r="F7" s="416"/>
      <c r="G7" s="416"/>
      <c r="H7" s="331"/>
      <c r="I7" s="415"/>
      <c r="J7" s="415"/>
      <c r="K7" s="415"/>
      <c r="L7" s="415"/>
      <c r="M7" s="332"/>
      <c r="N7" s="332"/>
      <c r="O7" s="333"/>
      <c r="P7" s="333"/>
      <c r="Q7" s="332"/>
      <c r="R7" s="333"/>
      <c r="S7" s="333"/>
      <c r="T7" s="333"/>
      <c r="U7" s="332"/>
      <c r="V7" s="332"/>
      <c r="W7" s="417"/>
      <c r="X7" s="418"/>
    </row>
    <row r="8" spans="1:24" ht="15">
      <c r="A8" s="412" t="s">
        <v>213</v>
      </c>
      <c r="B8" s="413"/>
      <c r="C8" s="414" t="s">
        <v>236</v>
      </c>
      <c r="D8" s="417"/>
      <c r="E8" s="416"/>
      <c r="F8" s="416"/>
      <c r="G8" s="416"/>
      <c r="H8" s="331"/>
      <c r="I8" s="415"/>
      <c r="J8" s="415"/>
      <c r="K8" s="415"/>
      <c r="L8" s="415"/>
      <c r="M8" s="332"/>
      <c r="N8" s="334"/>
      <c r="O8" s="342"/>
      <c r="P8" s="342"/>
      <c r="Q8" s="334"/>
      <c r="R8" s="342"/>
      <c r="S8" s="342"/>
      <c r="T8" s="342"/>
      <c r="U8" s="334"/>
      <c r="V8" s="332"/>
      <c r="W8" s="417"/>
      <c r="X8" s="418"/>
    </row>
    <row r="9" spans="1:24" ht="3.75" customHeight="1">
      <c r="A9" s="423"/>
      <c r="B9" s="413"/>
      <c r="C9" s="419"/>
      <c r="D9" s="415"/>
      <c r="E9" s="416"/>
      <c r="F9" s="416"/>
      <c r="G9" s="416"/>
      <c r="H9" s="331"/>
      <c r="I9" s="415"/>
      <c r="J9" s="415"/>
      <c r="K9" s="415"/>
      <c r="L9" s="415"/>
      <c r="M9" s="332"/>
      <c r="N9" s="334"/>
      <c r="O9" s="342"/>
      <c r="P9" s="342"/>
      <c r="Q9" s="334"/>
      <c r="R9" s="342"/>
      <c r="S9" s="342"/>
      <c r="T9" s="342"/>
      <c r="U9" s="334"/>
      <c r="V9" s="332"/>
      <c r="W9" s="417"/>
      <c r="X9" s="418"/>
    </row>
    <row r="10" spans="1:24" ht="15">
      <c r="A10" s="423" t="s">
        <v>410</v>
      </c>
      <c r="B10" s="413"/>
      <c r="C10" s="414" t="s">
        <v>411</v>
      </c>
      <c r="D10" s="415"/>
      <c r="E10" s="416"/>
      <c r="F10" s="416"/>
      <c r="G10" s="416"/>
      <c r="H10" s="331"/>
      <c r="I10" s="415"/>
      <c r="J10" s="415"/>
      <c r="K10" s="415"/>
      <c r="L10" s="415"/>
      <c r="M10" s="332"/>
      <c r="N10" s="334"/>
      <c r="O10" s="342"/>
      <c r="P10" s="342"/>
      <c r="Q10" s="334"/>
      <c r="R10" s="342"/>
      <c r="S10" s="342"/>
      <c r="T10" s="342"/>
      <c r="U10" s="334"/>
      <c r="V10" s="332"/>
      <c r="W10" s="417"/>
      <c r="X10" s="418"/>
    </row>
    <row r="11" spans="1:24" ht="10.5" customHeight="1" thickBot="1">
      <c r="A11" s="419"/>
      <c r="B11" s="419"/>
      <c r="C11" s="419"/>
      <c r="D11" s="415"/>
      <c r="E11" s="424"/>
      <c r="F11" s="424"/>
      <c r="G11" s="424"/>
      <c r="H11" s="345"/>
      <c r="I11" s="425"/>
      <c r="J11" s="425"/>
      <c r="K11" s="425"/>
      <c r="L11" s="425"/>
      <c r="M11" s="332"/>
      <c r="N11" s="332"/>
      <c r="O11" s="333"/>
      <c r="P11" s="333"/>
      <c r="Q11" s="332"/>
      <c r="R11" s="333"/>
      <c r="S11" s="347"/>
      <c r="T11" s="347"/>
      <c r="U11" s="332"/>
      <c r="V11" s="332"/>
      <c r="W11" s="417"/>
      <c r="X11" s="418"/>
    </row>
    <row r="12" spans="1:24" ht="15" thickBot="1">
      <c r="A12" s="426"/>
      <c r="B12" s="426"/>
      <c r="C12" s="426"/>
      <c r="D12" s="427"/>
      <c r="E12" s="428"/>
      <c r="F12" s="428" t="s">
        <v>156</v>
      </c>
      <c r="G12" s="428"/>
      <c r="H12" s="351"/>
      <c r="I12" s="429"/>
      <c r="J12" s="429"/>
      <c r="K12" s="429"/>
      <c r="L12" s="430"/>
      <c r="M12" s="354"/>
      <c r="N12" s="354"/>
      <c r="O12" s="355"/>
      <c r="P12" s="355"/>
      <c r="Q12" s="354"/>
      <c r="R12" s="355"/>
      <c r="S12" s="356" t="s">
        <v>156</v>
      </c>
      <c r="T12" s="357"/>
      <c r="U12" s="354"/>
      <c r="V12" s="354"/>
      <c r="W12" s="431"/>
      <c r="X12" s="432"/>
    </row>
    <row r="13" spans="1:24" ht="13.5" customHeight="1" thickTop="1">
      <c r="A13" s="426"/>
      <c r="B13" s="426"/>
      <c r="C13" s="426"/>
      <c r="D13" s="433"/>
      <c r="E13" s="434"/>
      <c r="F13" s="434"/>
      <c r="G13" s="434"/>
      <c r="H13" s="360"/>
      <c r="I13" s="435"/>
      <c r="J13" s="435"/>
      <c r="K13" s="435"/>
      <c r="L13" s="436"/>
      <c r="M13" s="354"/>
      <c r="N13" s="354"/>
      <c r="O13" s="355"/>
      <c r="P13" s="355"/>
      <c r="Q13" s="354"/>
      <c r="R13" s="355"/>
      <c r="S13" s="363"/>
      <c r="T13" s="364"/>
      <c r="U13" s="354"/>
      <c r="V13" s="354"/>
      <c r="W13" s="431"/>
      <c r="X13" s="432"/>
    </row>
    <row r="14" spans="1:24">
      <c r="A14" s="426"/>
      <c r="B14" s="426"/>
      <c r="C14" s="426"/>
      <c r="D14" s="437" t="s">
        <v>157</v>
      </c>
      <c r="E14" s="438" t="s">
        <v>158</v>
      </c>
      <c r="F14" s="439" t="s">
        <v>159</v>
      </c>
      <c r="G14" s="438" t="s">
        <v>160</v>
      </c>
      <c r="H14" s="368" t="s">
        <v>161</v>
      </c>
      <c r="I14" s="440" t="s">
        <v>162</v>
      </c>
      <c r="J14" s="440" t="s">
        <v>163</v>
      </c>
      <c r="K14" s="440" t="s">
        <v>164</v>
      </c>
      <c r="L14" s="441" t="s">
        <v>165</v>
      </c>
      <c r="M14" s="371" t="s">
        <v>166</v>
      </c>
      <c r="N14" s="372" t="s">
        <v>167</v>
      </c>
      <c r="O14" s="373" t="s">
        <v>168</v>
      </c>
      <c r="P14" s="373" t="s">
        <v>169</v>
      </c>
      <c r="Q14" s="374" t="s">
        <v>170</v>
      </c>
      <c r="R14" s="373" t="s">
        <v>171</v>
      </c>
      <c r="S14" s="375" t="s">
        <v>172</v>
      </c>
      <c r="T14" s="376" t="s">
        <v>173</v>
      </c>
      <c r="U14" s="372" t="s">
        <v>174</v>
      </c>
      <c r="V14" s="377" t="s">
        <v>175</v>
      </c>
      <c r="W14" s="431"/>
      <c r="X14" s="432"/>
    </row>
    <row r="15" spans="1:24">
      <c r="A15" s="564" t="s">
        <v>148</v>
      </c>
      <c r="B15" s="564" t="s">
        <v>188</v>
      </c>
      <c r="C15" s="565" t="s">
        <v>189</v>
      </c>
      <c r="D15" s="567" t="s">
        <v>190</v>
      </c>
      <c r="E15" s="558" t="s">
        <v>191</v>
      </c>
      <c r="F15" s="564" t="s">
        <v>192</v>
      </c>
      <c r="G15" s="558" t="s">
        <v>193</v>
      </c>
      <c r="H15" s="542" t="s">
        <v>176</v>
      </c>
      <c r="I15" s="560" t="s">
        <v>194</v>
      </c>
      <c r="J15" s="442" t="s">
        <v>20</v>
      </c>
      <c r="K15" s="562" t="s">
        <v>177</v>
      </c>
      <c r="L15" s="563"/>
      <c r="M15" s="379" t="s">
        <v>178</v>
      </c>
      <c r="N15" s="380" t="s">
        <v>179</v>
      </c>
      <c r="O15" s="381" t="s">
        <v>180</v>
      </c>
      <c r="P15" s="443" t="s">
        <v>181</v>
      </c>
      <c r="Q15" s="380" t="s">
        <v>182</v>
      </c>
      <c r="R15" s="383" t="s">
        <v>183</v>
      </c>
      <c r="S15" s="384" t="s">
        <v>184</v>
      </c>
      <c r="T15" s="385" t="s">
        <v>185</v>
      </c>
      <c r="U15" s="386" t="s">
        <v>186</v>
      </c>
      <c r="V15" s="380" t="s">
        <v>187</v>
      </c>
      <c r="W15" s="431"/>
      <c r="X15" s="432"/>
    </row>
    <row r="16" spans="1:24" ht="28">
      <c r="A16" s="559"/>
      <c r="B16" s="559"/>
      <c r="C16" s="566"/>
      <c r="D16" s="568"/>
      <c r="E16" s="559"/>
      <c r="F16" s="559"/>
      <c r="G16" s="559"/>
      <c r="H16" s="543"/>
      <c r="I16" s="561"/>
      <c r="J16" s="444" t="s">
        <v>195</v>
      </c>
      <c r="K16" s="444" t="s">
        <v>196</v>
      </c>
      <c r="L16" s="445" t="s">
        <v>197</v>
      </c>
      <c r="M16" s="389" t="s">
        <v>198</v>
      </c>
      <c r="N16" s="390" t="s">
        <v>283</v>
      </c>
      <c r="O16" s="390" t="s">
        <v>204</v>
      </c>
      <c r="P16" s="390" t="s">
        <v>199</v>
      </c>
      <c r="Q16" s="390" t="s">
        <v>200</v>
      </c>
      <c r="R16" s="391" t="s">
        <v>412</v>
      </c>
      <c r="S16" s="392" t="s">
        <v>201</v>
      </c>
      <c r="T16" s="393" t="s">
        <v>201</v>
      </c>
      <c r="U16" s="389" t="s">
        <v>202</v>
      </c>
      <c r="V16" s="390" t="s">
        <v>203</v>
      </c>
      <c r="W16" s="446"/>
      <c r="X16" s="447"/>
    </row>
    <row r="17" spans="1:24" s="449" customFormat="1" ht="15">
      <c r="A17" s="452">
        <v>1</v>
      </c>
      <c r="B17" s="453" t="s">
        <v>413</v>
      </c>
      <c r="C17" s="453" t="s">
        <v>413</v>
      </c>
      <c r="D17" s="453">
        <v>106491</v>
      </c>
      <c r="E17" s="454" t="s">
        <v>469</v>
      </c>
      <c r="F17" s="454" t="s">
        <v>524</v>
      </c>
      <c r="G17" s="452" t="s">
        <v>525</v>
      </c>
      <c r="H17" s="455">
        <v>38762</v>
      </c>
      <c r="I17" s="456">
        <v>0</v>
      </c>
      <c r="J17" s="456">
        <v>0</v>
      </c>
      <c r="K17" s="457" t="s">
        <v>245</v>
      </c>
      <c r="L17" s="455">
        <v>0</v>
      </c>
      <c r="M17" s="461">
        <f t="shared" ref="M17:M19" si="0">+H17+I17+J17+L17</f>
        <v>38762</v>
      </c>
      <c r="N17" s="455">
        <f>+M17*28.41%</f>
        <v>11012.2842</v>
      </c>
      <c r="O17" s="455">
        <v>494</v>
      </c>
      <c r="P17" s="456"/>
      <c r="Q17" s="455">
        <f t="shared" ref="Q17:Q19" si="1">+M17*1.45%</f>
        <v>562.04899999999998</v>
      </c>
      <c r="R17" s="455">
        <v>178</v>
      </c>
      <c r="S17" s="455">
        <v>6510</v>
      </c>
      <c r="T17" s="455">
        <v>404</v>
      </c>
      <c r="U17" s="448">
        <f t="shared" ref="U17" si="2">SUM(N17:T17)</f>
        <v>19160.333200000001</v>
      </c>
      <c r="V17" s="448">
        <f t="shared" ref="V17:V19" si="3">+U17+M17</f>
        <v>57922.333200000001</v>
      </c>
    </row>
    <row r="18" spans="1:24" s="449" customFormat="1" ht="15">
      <c r="A18" s="452">
        <v>2</v>
      </c>
      <c r="B18" s="453" t="s">
        <v>413</v>
      </c>
      <c r="C18" s="453" t="s">
        <v>413</v>
      </c>
      <c r="D18" s="453">
        <v>105786</v>
      </c>
      <c r="E18" s="454" t="s">
        <v>469</v>
      </c>
      <c r="F18" s="454" t="s">
        <v>526</v>
      </c>
      <c r="G18" s="452" t="s">
        <v>525</v>
      </c>
      <c r="H18" s="455">
        <v>38762</v>
      </c>
      <c r="I18" s="456">
        <v>0</v>
      </c>
      <c r="J18" s="456">
        <v>0</v>
      </c>
      <c r="K18" s="452" t="s">
        <v>245</v>
      </c>
      <c r="L18" s="455">
        <v>0</v>
      </c>
      <c r="M18" s="461">
        <f t="shared" si="0"/>
        <v>38762</v>
      </c>
      <c r="N18" s="455">
        <f t="shared" ref="N18:N19" si="4">+M18*28.41%</f>
        <v>11012.2842</v>
      </c>
      <c r="O18" s="455">
        <v>494</v>
      </c>
      <c r="P18" s="456"/>
      <c r="Q18" s="455">
        <f t="shared" si="1"/>
        <v>562.04899999999998</v>
      </c>
      <c r="R18" s="455">
        <v>178</v>
      </c>
      <c r="S18" s="455">
        <v>6510</v>
      </c>
      <c r="T18" s="455">
        <v>404</v>
      </c>
      <c r="U18" s="448">
        <f>SUM(N18:T18)</f>
        <v>19160.333200000001</v>
      </c>
      <c r="V18" s="448">
        <f t="shared" si="3"/>
        <v>57922.333200000001</v>
      </c>
    </row>
    <row r="19" spans="1:24" s="255" customFormat="1">
      <c r="A19" s="192">
        <v>3</v>
      </c>
      <c r="B19" s="228" t="s">
        <v>413</v>
      </c>
      <c r="C19" s="228" t="s">
        <v>413</v>
      </c>
      <c r="D19" s="228" t="s">
        <v>20</v>
      </c>
      <c r="E19" s="193" t="s">
        <v>535</v>
      </c>
      <c r="F19" s="193" t="s">
        <v>536</v>
      </c>
      <c r="G19" s="192" t="s">
        <v>537</v>
      </c>
      <c r="H19" s="465">
        <v>59180</v>
      </c>
      <c r="I19" s="409">
        <v>0</v>
      </c>
      <c r="J19" s="409">
        <v>0</v>
      </c>
      <c r="K19" s="192" t="s">
        <v>245</v>
      </c>
      <c r="L19" s="465">
        <v>0</v>
      </c>
      <c r="M19" s="461">
        <f t="shared" si="0"/>
        <v>59180</v>
      </c>
      <c r="N19" s="466">
        <f t="shared" si="4"/>
        <v>16813.038</v>
      </c>
      <c r="O19" s="466">
        <v>494</v>
      </c>
      <c r="P19" s="467"/>
      <c r="Q19" s="466">
        <f t="shared" si="1"/>
        <v>858.1099999999999</v>
      </c>
      <c r="R19" s="466">
        <v>178</v>
      </c>
      <c r="S19" s="466">
        <v>6510</v>
      </c>
      <c r="T19" s="466">
        <v>404</v>
      </c>
      <c r="U19" s="461">
        <f>SUM(N19:T19)</f>
        <v>25257.148000000001</v>
      </c>
      <c r="V19" s="461">
        <f t="shared" si="3"/>
        <v>84437.148000000001</v>
      </c>
      <c r="X19" s="468"/>
    </row>
    <row r="20" spans="1:24">
      <c r="A20" s="450">
        <f>COUNT(A17:A19)</f>
        <v>3</v>
      </c>
      <c r="B20" s="458"/>
      <c r="C20" s="458"/>
      <c r="D20" s="458"/>
      <c r="E20" s="459"/>
      <c r="F20" s="459"/>
      <c r="G20" s="460"/>
      <c r="H20" s="451">
        <f>SUM(H17:H19)</f>
        <v>136704</v>
      </c>
      <c r="I20" s="451">
        <f t="shared" ref="I20:V20" si="5">SUM(I17:I19)</f>
        <v>0</v>
      </c>
      <c r="J20" s="451">
        <f t="shared" si="5"/>
        <v>0</v>
      </c>
      <c r="K20" s="451">
        <f t="shared" si="5"/>
        <v>0</v>
      </c>
      <c r="L20" s="451">
        <f t="shared" si="5"/>
        <v>0</v>
      </c>
      <c r="M20" s="451">
        <f t="shared" si="5"/>
        <v>136704</v>
      </c>
      <c r="N20" s="451">
        <f t="shared" si="5"/>
        <v>38837.606400000004</v>
      </c>
      <c r="O20" s="451">
        <f t="shared" si="5"/>
        <v>1482</v>
      </c>
      <c r="P20" s="451">
        <f t="shared" si="5"/>
        <v>0</v>
      </c>
      <c r="Q20" s="451">
        <f t="shared" si="5"/>
        <v>1982.2079999999999</v>
      </c>
      <c r="R20" s="451">
        <f t="shared" si="5"/>
        <v>534</v>
      </c>
      <c r="S20" s="451">
        <f t="shared" si="5"/>
        <v>19530</v>
      </c>
      <c r="T20" s="451">
        <f t="shared" si="5"/>
        <v>1212</v>
      </c>
      <c r="U20" s="451">
        <f t="shared" si="5"/>
        <v>63577.814400000003</v>
      </c>
      <c r="V20" s="451">
        <f t="shared" si="5"/>
        <v>200281.8144</v>
      </c>
    </row>
  </sheetData>
  <mergeCells count="10">
    <mergeCell ref="G15:G16"/>
    <mergeCell ref="H15:H16"/>
    <mergeCell ref="I15:I16"/>
    <mergeCell ref="K15:L15"/>
    <mergeCell ref="A15:A16"/>
    <mergeCell ref="B15:B16"/>
    <mergeCell ref="C15:C16"/>
    <mergeCell ref="D15:D16"/>
    <mergeCell ref="E15:E16"/>
    <mergeCell ref="F15:F16"/>
  </mergeCells>
  <phoneticPr fontId="12" type="noConversion"/>
  <pageMargins left="0.31" right="0.16" top="0.42" bottom="0.4" header="0.3" footer="0.3"/>
  <pageSetup paperSize="5" scale="50" orientation="landscape"/>
  <headerFooter>
    <oddFooter>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FY18 BBMR ABC  </vt:lpstr>
      <vt:lpstr>FY18 BBMR AN-N1</vt:lpstr>
      <vt:lpstr>FY18 BBMR DP-1 </vt:lpstr>
      <vt:lpstr>FY18 BBMR BD-1</vt:lpstr>
      <vt:lpstr>FY18 BBMR96A </vt:lpstr>
      <vt:lpstr>FY18 PROPOSED SP </vt:lpstr>
      <vt:lpstr>FY18 TEACHER RECLASS</vt:lpstr>
      <vt:lpstr>FY18 PROPOSED SUBS</vt:lpstr>
      <vt:lpstr>VACANT AND NEW POSITIONS</vt:lpstr>
      <vt:lpstr>FY17 CURRENT SP</vt:lpstr>
      <vt:lpstr>FY18 BBMR EL-1 </vt:lpstr>
      <vt:lpstr>Elem Org Flow Chart</vt:lpstr>
      <vt:lpstr>Elem Functional Flow Chart </vt:lpstr>
      <vt:lpstr>FY18 BBMR BDC-1 </vt:lpstr>
    </vt:vector>
  </TitlesOfParts>
  <Company>BBMR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BBMR</dc:creator>
  <cp:lastModifiedBy>Lisa Maureen</cp:lastModifiedBy>
  <cp:lastPrinted>2016-12-28T06:35:21Z</cp:lastPrinted>
  <dcterms:created xsi:type="dcterms:W3CDTF">2000-07-14T05:03:51Z</dcterms:created>
  <dcterms:modified xsi:type="dcterms:W3CDTF">2016-12-28T06:35:58Z</dcterms:modified>
</cp:coreProperties>
</file>